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HU\Desktop\"/>
    </mc:Choice>
  </mc:AlternateContent>
  <bookViews>
    <workbookView xWindow="945" yWindow="345" windowWidth="15480" windowHeight="11145" activeTab="1"/>
  </bookViews>
  <sheets>
    <sheet name="入力上の注意" sheetId="7" r:id="rId1"/>
    <sheet name="入力用シート" sheetId="5" r:id="rId2"/>
    <sheet name="提出前にここを確認してください" sheetId="6" r:id="rId3"/>
    <sheet name="学校コード" sheetId="3" r:id="rId4"/>
    <sheet name="種目コード" sheetId="2" r:id="rId5"/>
    <sheet name="計算用" sheetId="1" r:id="rId6"/>
  </sheets>
  <definedNames>
    <definedName name="_xlnm._FilterDatabase" localSheetId="5" hidden="1">計算用!$A$2:$K$33</definedName>
    <definedName name="_xlnm._FilterDatabase" localSheetId="1" hidden="1">入力用シート!$A$7:$K$40</definedName>
    <definedName name="_xlnm.Print_Area" localSheetId="5">計算用!$A$2:$Q$43</definedName>
    <definedName name="_xlnm.Print_Area" localSheetId="1">入力用シート!$A$1:$R$50</definedName>
    <definedName name="_xlnm.Print_Titles" localSheetId="5">計算用!$2:$2</definedName>
    <definedName name="_xlnm.Print_Titles" localSheetId="1">入力用シート!$4:$9</definedName>
    <definedName name="あ">計算用!#REF!</definedName>
    <definedName name="種目コード" localSheetId="1">入力用シート!#REF!</definedName>
    <definedName name="種目コード">計算用!#REF!</definedName>
  </definedNames>
  <calcPr calcId="152511"/>
</workbook>
</file>

<file path=xl/calcChain.xml><?xml version="1.0" encoding="utf-8"?>
<calcChain xmlns="http://schemas.openxmlformats.org/spreadsheetml/2006/main">
  <c r="G4" i="6" l="1"/>
  <c r="F32" i="1" l="1"/>
  <c r="F33" i="1"/>
  <c r="G32" i="1"/>
  <c r="G33" i="1"/>
  <c r="J12" i="5"/>
  <c r="B3" i="1"/>
  <c r="C3" i="1"/>
  <c r="C4" i="6"/>
  <c r="D4" i="6" s="1"/>
  <c r="D3" i="1"/>
  <c r="AE3" i="1" s="1"/>
  <c r="E3" i="1"/>
  <c r="AF3" i="1" s="1"/>
  <c r="F3" i="1"/>
  <c r="G3" i="1"/>
  <c r="H3" i="1"/>
  <c r="I3" i="1"/>
  <c r="V3" i="1"/>
  <c r="K3" i="1"/>
  <c r="AG3" i="1"/>
  <c r="B4" i="1"/>
  <c r="C4" i="1"/>
  <c r="D4" i="1"/>
  <c r="AE4" i="1" s="1"/>
  <c r="E4" i="1"/>
  <c r="AF4" i="1" s="1"/>
  <c r="H4" i="1"/>
  <c r="I4" i="1"/>
  <c r="U4" i="1" s="1"/>
  <c r="K4" i="1"/>
  <c r="W4" i="1" s="1"/>
  <c r="B5" i="1"/>
  <c r="C5" i="1"/>
  <c r="R5" i="1"/>
  <c r="D5" i="1"/>
  <c r="AE5" i="1"/>
  <c r="E5" i="1"/>
  <c r="AF5" i="1"/>
  <c r="H5" i="1"/>
  <c r="I5" i="1"/>
  <c r="U5" i="1"/>
  <c r="J5" i="1"/>
  <c r="K5" i="1"/>
  <c r="AG5" i="1"/>
  <c r="B6" i="1"/>
  <c r="C6" i="1"/>
  <c r="N6" i="1"/>
  <c r="D6" i="1"/>
  <c r="AE6" i="1"/>
  <c r="E6" i="1"/>
  <c r="AF6" i="1"/>
  <c r="H6" i="1"/>
  <c r="I6" i="1"/>
  <c r="T6" i="1" s="1"/>
  <c r="K6" i="1"/>
  <c r="B7" i="1"/>
  <c r="C7" i="1"/>
  <c r="D7" i="1"/>
  <c r="AE7" i="1"/>
  <c r="E7" i="1"/>
  <c r="AF7" i="1" s="1"/>
  <c r="H7" i="1"/>
  <c r="I7" i="1"/>
  <c r="V7" i="1"/>
  <c r="K7" i="1"/>
  <c r="AG7" i="1" s="1"/>
  <c r="B8" i="1"/>
  <c r="C8" i="1"/>
  <c r="N8" i="1"/>
  <c r="D8" i="1"/>
  <c r="AE8" i="1"/>
  <c r="E8" i="1"/>
  <c r="AF8" i="1"/>
  <c r="H8" i="1"/>
  <c r="I8" i="1"/>
  <c r="T8" i="1"/>
  <c r="K8" i="1"/>
  <c r="AG8" i="1" s="1"/>
  <c r="B9" i="1"/>
  <c r="C9" i="1"/>
  <c r="S9" i="1"/>
  <c r="D9" i="1"/>
  <c r="AE9" i="1"/>
  <c r="E9" i="1"/>
  <c r="AF9" i="1"/>
  <c r="H9" i="1"/>
  <c r="I9" i="1"/>
  <c r="T9" i="1" s="1"/>
  <c r="K9" i="1"/>
  <c r="B10" i="1"/>
  <c r="C10" i="1"/>
  <c r="X10" i="1" s="1"/>
  <c r="D10" i="1"/>
  <c r="AE10" i="1"/>
  <c r="E10" i="1"/>
  <c r="AF10" i="1" s="1"/>
  <c r="H10" i="1"/>
  <c r="I10" i="1"/>
  <c r="U10" i="1" s="1"/>
  <c r="K10" i="1"/>
  <c r="W10" i="1" s="1"/>
  <c r="B11" i="1"/>
  <c r="C11" i="1"/>
  <c r="C12" i="6" s="1"/>
  <c r="D12" i="6" s="1"/>
  <c r="D11" i="1"/>
  <c r="AE11" i="1"/>
  <c r="E11" i="1"/>
  <c r="AF11" i="1" s="1"/>
  <c r="H11" i="1"/>
  <c r="I11" i="1"/>
  <c r="V11" i="1" s="1"/>
  <c r="K11" i="1"/>
  <c r="W11" i="1" s="1"/>
  <c r="B12" i="1"/>
  <c r="C12" i="1"/>
  <c r="L12" i="1" s="1"/>
  <c r="D12" i="1"/>
  <c r="AE12" i="1"/>
  <c r="E12" i="1"/>
  <c r="AF12" i="1" s="1"/>
  <c r="H12" i="1"/>
  <c r="I12" i="1"/>
  <c r="K12" i="1"/>
  <c r="AG12" i="1" s="1"/>
  <c r="B13" i="1"/>
  <c r="C13" i="1"/>
  <c r="L13" i="1"/>
  <c r="D13" i="1"/>
  <c r="AE13" i="1" s="1"/>
  <c r="E13" i="1"/>
  <c r="AF13" i="1" s="1"/>
  <c r="H13" i="1"/>
  <c r="I13" i="1"/>
  <c r="V13" i="1"/>
  <c r="K13" i="1"/>
  <c r="W13" i="1"/>
  <c r="B14" i="1"/>
  <c r="C14" i="1"/>
  <c r="AB14" i="1" s="1"/>
  <c r="D14" i="1"/>
  <c r="AE14" i="1" s="1"/>
  <c r="E14" i="1"/>
  <c r="AF14" i="1" s="1"/>
  <c r="H14" i="1"/>
  <c r="I14" i="1"/>
  <c r="V14" i="1"/>
  <c r="K14" i="1"/>
  <c r="AG14" i="1" s="1"/>
  <c r="B15" i="1"/>
  <c r="C15" i="1"/>
  <c r="D15" i="1"/>
  <c r="AE15" i="1" s="1"/>
  <c r="E15" i="1"/>
  <c r="AF15" i="1" s="1"/>
  <c r="H15" i="1"/>
  <c r="I15" i="1"/>
  <c r="K15" i="1"/>
  <c r="AG15" i="1" s="1"/>
  <c r="B16" i="1"/>
  <c r="C16" i="1"/>
  <c r="N16" i="1"/>
  <c r="D16" i="1"/>
  <c r="AE16" i="1" s="1"/>
  <c r="E16" i="1"/>
  <c r="AF16" i="1"/>
  <c r="H16" i="1"/>
  <c r="I16" i="1"/>
  <c r="K16" i="1"/>
  <c r="W16" i="1"/>
  <c r="B17" i="1"/>
  <c r="C17" i="1"/>
  <c r="P17" i="1"/>
  <c r="Z17" i="1"/>
  <c r="D17" i="1"/>
  <c r="AE17" i="1" s="1"/>
  <c r="E17" i="1"/>
  <c r="AF17" i="1" s="1"/>
  <c r="H17" i="1"/>
  <c r="I17" i="1"/>
  <c r="V17" i="1"/>
  <c r="K17" i="1"/>
  <c r="AG17" i="1"/>
  <c r="B18" i="1"/>
  <c r="C18" i="1"/>
  <c r="N18" i="1" s="1"/>
  <c r="D18" i="1"/>
  <c r="AE18" i="1" s="1"/>
  <c r="E18" i="1"/>
  <c r="AF18" i="1" s="1"/>
  <c r="H18" i="1"/>
  <c r="I18" i="1"/>
  <c r="V18" i="1"/>
  <c r="K18" i="1"/>
  <c r="AG18" i="1"/>
  <c r="B19" i="1"/>
  <c r="C19" i="1"/>
  <c r="D19" i="1"/>
  <c r="AE19" i="1"/>
  <c r="E19" i="1"/>
  <c r="AF19" i="1"/>
  <c r="H19" i="1"/>
  <c r="I19" i="1"/>
  <c r="K19" i="1"/>
  <c r="AG19" i="1" s="1"/>
  <c r="B20" i="1"/>
  <c r="C20" i="1"/>
  <c r="AK20" i="1"/>
  <c r="D20" i="1"/>
  <c r="AE20" i="1" s="1"/>
  <c r="E20" i="1"/>
  <c r="AF20" i="1"/>
  <c r="H20" i="1"/>
  <c r="I20" i="1"/>
  <c r="T20" i="1" s="1"/>
  <c r="K20" i="1"/>
  <c r="W20" i="1" s="1"/>
  <c r="AG20" i="1"/>
  <c r="B21" i="1"/>
  <c r="C21" i="1"/>
  <c r="M21" i="1"/>
  <c r="Y21" i="1"/>
  <c r="D21" i="1"/>
  <c r="AE21" i="1" s="1"/>
  <c r="E22" i="6" s="1"/>
  <c r="E21" i="1"/>
  <c r="AF21" i="1"/>
  <c r="H21" i="1"/>
  <c r="I21" i="1"/>
  <c r="T21" i="1"/>
  <c r="K21" i="1"/>
  <c r="AG21" i="1"/>
  <c r="B22" i="1"/>
  <c r="C22" i="1"/>
  <c r="AI22" i="1" s="1"/>
  <c r="AH22" i="1"/>
  <c r="D22" i="1"/>
  <c r="AE22" i="1" s="1"/>
  <c r="E22" i="1"/>
  <c r="AF22" i="1" s="1"/>
  <c r="H22" i="1"/>
  <c r="I22" i="1"/>
  <c r="T22" i="1"/>
  <c r="K22" i="1"/>
  <c r="W22" i="1"/>
  <c r="B23" i="1"/>
  <c r="C23" i="1"/>
  <c r="D23" i="1"/>
  <c r="AE23" i="1" s="1"/>
  <c r="E23" i="1"/>
  <c r="AF23" i="1" s="1"/>
  <c r="H23" i="1"/>
  <c r="I23" i="1"/>
  <c r="T23" i="1"/>
  <c r="K23" i="1"/>
  <c r="B24" i="1"/>
  <c r="C24" i="1"/>
  <c r="AH24" i="1" s="1"/>
  <c r="D24" i="1"/>
  <c r="AE24" i="1" s="1"/>
  <c r="E24" i="1"/>
  <c r="AF24" i="1"/>
  <c r="H24" i="1"/>
  <c r="I24" i="1"/>
  <c r="U24" i="1"/>
  <c r="K24" i="1"/>
  <c r="W24" i="1" s="1"/>
  <c r="B25" i="1"/>
  <c r="C25" i="1"/>
  <c r="N25" i="1"/>
  <c r="D25" i="1"/>
  <c r="AE25" i="1" s="1"/>
  <c r="E25" i="1"/>
  <c r="AF25" i="1"/>
  <c r="H25" i="1"/>
  <c r="I25" i="1"/>
  <c r="T25" i="1"/>
  <c r="K25" i="1"/>
  <c r="AG25" i="1"/>
  <c r="B26" i="1"/>
  <c r="C26" i="1"/>
  <c r="C27" i="6"/>
  <c r="D27" i="6"/>
  <c r="D26" i="1"/>
  <c r="AE26" i="1"/>
  <c r="E26" i="1"/>
  <c r="AF26" i="1"/>
  <c r="H26" i="1"/>
  <c r="I26" i="1"/>
  <c r="T26" i="1"/>
  <c r="K26" i="1"/>
  <c r="W26" i="1" s="1"/>
  <c r="B27" i="1"/>
  <c r="C27" i="1"/>
  <c r="L27" i="1" s="1"/>
  <c r="M27" i="1"/>
  <c r="Y27" i="1" s="1"/>
  <c r="D27" i="1"/>
  <c r="AE27" i="1" s="1"/>
  <c r="E27" i="1"/>
  <c r="AF27" i="1" s="1"/>
  <c r="H27" i="1"/>
  <c r="I27" i="1"/>
  <c r="K27" i="1"/>
  <c r="AG27" i="1"/>
  <c r="B28" i="1"/>
  <c r="C28" i="1"/>
  <c r="D28" i="1"/>
  <c r="AE28" i="1"/>
  <c r="E28" i="1"/>
  <c r="AF28" i="1" s="1"/>
  <c r="H28" i="1"/>
  <c r="I28" i="1"/>
  <c r="T28" i="1"/>
  <c r="K28" i="1"/>
  <c r="AG28" i="1"/>
  <c r="B29" i="1"/>
  <c r="C29" i="1"/>
  <c r="D29" i="1"/>
  <c r="AE29" i="1" s="1"/>
  <c r="E29" i="1"/>
  <c r="AF29" i="1" s="1"/>
  <c r="H29" i="1"/>
  <c r="I29" i="1"/>
  <c r="T29" i="1" s="1"/>
  <c r="K29" i="1"/>
  <c r="B30" i="1"/>
  <c r="C30" i="1"/>
  <c r="D30" i="1"/>
  <c r="AE30" i="1"/>
  <c r="E30" i="1"/>
  <c r="AF30" i="1" s="1"/>
  <c r="H30" i="1"/>
  <c r="I30" i="1"/>
  <c r="T30" i="1"/>
  <c r="K30" i="1"/>
  <c r="B31" i="1"/>
  <c r="C31" i="1"/>
  <c r="L31" i="1"/>
  <c r="D31" i="1"/>
  <c r="AE31" i="1" s="1"/>
  <c r="E31" i="1"/>
  <c r="AF31" i="1" s="1"/>
  <c r="H31" i="1"/>
  <c r="I31" i="1"/>
  <c r="T31" i="1" s="1"/>
  <c r="K31" i="1"/>
  <c r="AG31" i="1" s="1"/>
  <c r="B32" i="1"/>
  <c r="C32" i="1"/>
  <c r="AL32" i="1"/>
  <c r="D32" i="1"/>
  <c r="AE32" i="1"/>
  <c r="E32" i="1"/>
  <c r="AF32" i="1"/>
  <c r="H32" i="1"/>
  <c r="I32" i="1"/>
  <c r="T32" i="1"/>
  <c r="K32" i="1"/>
  <c r="AG32" i="1" s="1"/>
  <c r="B33" i="1"/>
  <c r="C33" i="1"/>
  <c r="Q33" i="1"/>
  <c r="AA33" i="1" s="1"/>
  <c r="D33" i="1"/>
  <c r="AE33" i="1" s="1"/>
  <c r="E33" i="1"/>
  <c r="AF33" i="1" s="1"/>
  <c r="H33" i="1"/>
  <c r="I33" i="1"/>
  <c r="U33" i="1" s="1"/>
  <c r="K33" i="1"/>
  <c r="W33" i="1"/>
  <c r="Y34" i="1"/>
  <c r="Z34" i="1"/>
  <c r="AA34" i="1"/>
  <c r="H9" i="6"/>
  <c r="I9" i="6"/>
  <c r="H10" i="6"/>
  <c r="I10" i="6"/>
  <c r="H11" i="6"/>
  <c r="I11" i="6"/>
  <c r="H12" i="6"/>
  <c r="H13" i="6"/>
  <c r="I13" i="6"/>
  <c r="H14" i="6"/>
  <c r="I14" i="6"/>
  <c r="H15" i="6"/>
  <c r="I15" i="6"/>
  <c r="H16" i="6"/>
  <c r="I16" i="6"/>
  <c r="H17" i="6"/>
  <c r="I18" i="6"/>
  <c r="H19" i="6"/>
  <c r="I19" i="6"/>
  <c r="H20" i="6"/>
  <c r="I20" i="6"/>
  <c r="H21" i="6"/>
  <c r="I21" i="6"/>
  <c r="H22" i="6"/>
  <c r="I23" i="6"/>
  <c r="B1" i="5"/>
  <c r="B4" i="5"/>
  <c r="I4" i="5"/>
  <c r="I5" i="5"/>
  <c r="J8" i="5"/>
  <c r="J10" i="5"/>
  <c r="J3" i="1"/>
  <c r="F4" i="1"/>
  <c r="G4" i="1"/>
  <c r="J11" i="5"/>
  <c r="J4" i="1"/>
  <c r="F5" i="1"/>
  <c r="G5" i="1"/>
  <c r="F6" i="1"/>
  <c r="G6" i="1"/>
  <c r="J13" i="5"/>
  <c r="J6" i="1" s="1"/>
  <c r="F7" i="1"/>
  <c r="G7" i="1"/>
  <c r="J14" i="5"/>
  <c r="J7" i="1" s="1"/>
  <c r="F8" i="1"/>
  <c r="G8" i="1"/>
  <c r="J15" i="5"/>
  <c r="J8" i="1" s="1"/>
  <c r="F9" i="1"/>
  <c r="G9" i="1"/>
  <c r="J16" i="5"/>
  <c r="J9" i="1" s="1"/>
  <c r="F10" i="1"/>
  <c r="G10" i="1"/>
  <c r="J17" i="5"/>
  <c r="J10" i="1" s="1"/>
  <c r="F11" i="1"/>
  <c r="G11" i="1"/>
  <c r="J18" i="5"/>
  <c r="J11" i="1" s="1"/>
  <c r="F12" i="1"/>
  <c r="G12" i="1"/>
  <c r="J19" i="5"/>
  <c r="J12" i="1" s="1"/>
  <c r="F13" i="1"/>
  <c r="G13" i="1"/>
  <c r="J20" i="5"/>
  <c r="J13" i="1" s="1"/>
  <c r="F14" i="1"/>
  <c r="G14" i="1"/>
  <c r="J21" i="5"/>
  <c r="J14" i="1" s="1"/>
  <c r="F15" i="1"/>
  <c r="G15" i="1"/>
  <c r="J22" i="5"/>
  <c r="J15" i="1" s="1"/>
  <c r="F16" i="1"/>
  <c r="G16" i="1"/>
  <c r="J23" i="5"/>
  <c r="J16" i="1" s="1"/>
  <c r="F17" i="1"/>
  <c r="G17" i="1"/>
  <c r="J24" i="5"/>
  <c r="J17" i="1" s="1"/>
  <c r="F18" i="1"/>
  <c r="G18" i="1"/>
  <c r="J25" i="5"/>
  <c r="J18" i="1" s="1"/>
  <c r="F19" i="1"/>
  <c r="G19" i="1"/>
  <c r="J26" i="5"/>
  <c r="J19" i="1" s="1"/>
  <c r="F20" i="1"/>
  <c r="G20" i="1"/>
  <c r="J27" i="5"/>
  <c r="J20" i="1" s="1"/>
  <c r="F21" i="1"/>
  <c r="G21" i="1"/>
  <c r="J28" i="5"/>
  <c r="J21" i="1" s="1"/>
  <c r="F22" i="1"/>
  <c r="G22" i="1"/>
  <c r="J29" i="5"/>
  <c r="J22" i="1" s="1"/>
  <c r="F23" i="1"/>
  <c r="G23" i="1"/>
  <c r="J30" i="5"/>
  <c r="J23" i="1" s="1"/>
  <c r="F24" i="1"/>
  <c r="G24" i="1"/>
  <c r="J31" i="5"/>
  <c r="J24" i="1" s="1"/>
  <c r="F25" i="1"/>
  <c r="G25" i="1"/>
  <c r="J32" i="5"/>
  <c r="J25" i="1" s="1"/>
  <c r="F26" i="1"/>
  <c r="G26" i="1"/>
  <c r="J33" i="5"/>
  <c r="J26" i="1" s="1"/>
  <c r="F27" i="1"/>
  <c r="G27" i="1"/>
  <c r="J34" i="5"/>
  <c r="J27" i="1" s="1"/>
  <c r="F28" i="1"/>
  <c r="G28" i="1"/>
  <c r="J35" i="5"/>
  <c r="J28" i="1" s="1"/>
  <c r="F29" i="1"/>
  <c r="G29" i="1"/>
  <c r="J36" i="5"/>
  <c r="J29" i="1" s="1"/>
  <c r="F30" i="1"/>
  <c r="G30" i="1"/>
  <c r="J37" i="5"/>
  <c r="J30" i="1" s="1"/>
  <c r="F31" i="1"/>
  <c r="G31" i="1"/>
  <c r="J38" i="5"/>
  <c r="J31" i="1" s="1"/>
  <c r="J39" i="5"/>
  <c r="J32" i="1"/>
  <c r="J40" i="5"/>
  <c r="J33" i="1" s="1"/>
  <c r="AL29" i="1"/>
  <c r="Q22" i="1"/>
  <c r="AA22" i="1"/>
  <c r="AK21" i="1"/>
  <c r="C7" i="6"/>
  <c r="D7" i="6" s="1"/>
  <c r="AG4" i="1"/>
  <c r="C6" i="6"/>
  <c r="D6" i="6" s="1"/>
  <c r="W17" i="1"/>
  <c r="AG16" i="1"/>
  <c r="AJ5" i="1"/>
  <c r="C34" i="6"/>
  <c r="D34" i="6" s="1"/>
  <c r="R29" i="1"/>
  <c r="AB33" i="1"/>
  <c r="V32" i="1"/>
  <c r="AH25" i="1"/>
  <c r="AL22" i="1"/>
  <c r="AG13" i="1"/>
  <c r="S6" i="1"/>
  <c r="AK5" i="1"/>
  <c r="AM17" i="1"/>
  <c r="W7" i="1"/>
  <c r="M25" i="1"/>
  <c r="Y25" i="1" s="1"/>
  <c r="AI21" i="1"/>
  <c r="N33" i="1"/>
  <c r="U28" i="1"/>
  <c r="V21" i="1"/>
  <c r="AJ20" i="1"/>
  <c r="AG11" i="1"/>
  <c r="AH5" i="1"/>
  <c r="AH28" i="1"/>
  <c r="AM25" i="1"/>
  <c r="X25" i="1"/>
  <c r="L25" i="1"/>
  <c r="AD25" i="1" s="1"/>
  <c r="AK17" i="1"/>
  <c r="T17" i="1"/>
  <c r="AH3" i="1"/>
  <c r="M29" i="1"/>
  <c r="Y29" i="1" s="1"/>
  <c r="AL25" i="1"/>
  <c r="S25" i="1"/>
  <c r="AI17" i="1"/>
  <c r="M17" i="1"/>
  <c r="Y17" i="1" s="1"/>
  <c r="E18" i="6" s="1"/>
  <c r="C30" i="6"/>
  <c r="D30" i="6" s="1"/>
  <c r="C25" i="6"/>
  <c r="D25" i="6" s="1"/>
  <c r="AL28" i="1"/>
  <c r="V28" i="1"/>
  <c r="Q25" i="1"/>
  <c r="AA25" i="1"/>
  <c r="W21" i="1"/>
  <c r="S20" i="1"/>
  <c r="AI6" i="1"/>
  <c r="S5" i="1"/>
  <c r="AK29" i="1"/>
  <c r="Q29" i="1"/>
  <c r="AA29" i="1" s="1"/>
  <c r="V23" i="1"/>
  <c r="N20" i="1"/>
  <c r="R11" i="1"/>
  <c r="AJ29" i="1"/>
  <c r="AB29" i="1"/>
  <c r="N26" i="1"/>
  <c r="AC25" i="1"/>
  <c r="U23" i="1"/>
  <c r="Q21" i="1"/>
  <c r="AA21" i="1"/>
  <c r="AB20" i="1"/>
  <c r="M20" i="1"/>
  <c r="Y20" i="1"/>
  <c r="M11" i="1"/>
  <c r="Y11" i="1" s="1"/>
  <c r="AH29" i="1"/>
  <c r="N29" i="1"/>
  <c r="AG22" i="1"/>
  <c r="AB21" i="1"/>
  <c r="P21" i="1"/>
  <c r="Z21" i="1" s="1"/>
  <c r="AB17" i="1"/>
  <c r="Q17" i="1"/>
  <c r="AA17" i="1"/>
  <c r="V8" i="1"/>
  <c r="S18" i="1"/>
  <c r="M18" i="1"/>
  <c r="Y18" i="1" s="1"/>
  <c r="C19" i="6"/>
  <c r="D19" i="6" s="1"/>
  <c r="C17" i="6"/>
  <c r="D17" i="6" s="1"/>
  <c r="AI25" i="1"/>
  <c r="P25" i="1"/>
  <c r="Z25" i="1" s="1"/>
  <c r="U20" i="1"/>
  <c r="AI18" i="1"/>
  <c r="R18" i="1"/>
  <c r="AL17" i="1"/>
  <c r="AH17" i="1"/>
  <c r="X17" i="1"/>
  <c r="S17" i="1"/>
  <c r="L17" i="1"/>
  <c r="O17" i="1" s="1"/>
  <c r="U6" i="1"/>
  <c r="C18" i="6"/>
  <c r="D18" i="6" s="1"/>
  <c r="W31" i="1"/>
  <c r="AC27" i="1"/>
  <c r="AL18" i="1"/>
  <c r="AJ17" i="1"/>
  <c r="U17" i="1"/>
  <c r="R8" i="1"/>
  <c r="U31" i="1"/>
  <c r="P20" i="1"/>
  <c r="Z20" i="1" s="1"/>
  <c r="X20" i="1"/>
  <c r="AH20" i="1"/>
  <c r="AL20" i="1"/>
  <c r="C21" i="6"/>
  <c r="D21" i="6"/>
  <c r="W15" i="1"/>
  <c r="C15" i="6"/>
  <c r="D15" i="6" s="1"/>
  <c r="U12" i="1"/>
  <c r="V12" i="1"/>
  <c r="T5" i="1"/>
  <c r="AL3" i="1"/>
  <c r="AJ3" i="1"/>
  <c r="R33" i="1"/>
  <c r="M33" i="1"/>
  <c r="Y33" i="1"/>
  <c r="AL33" i="1"/>
  <c r="AM28" i="1"/>
  <c r="V26" i="1"/>
  <c r="U22" i="1"/>
  <c r="AM21" i="1"/>
  <c r="AH21" i="1"/>
  <c r="U21" i="1"/>
  <c r="AI20" i="1"/>
  <c r="R20" i="1"/>
  <c r="L20" i="1"/>
  <c r="AC20" i="1" s="1"/>
  <c r="W18" i="1"/>
  <c r="T18" i="1"/>
  <c r="U18" i="1"/>
  <c r="L18" i="1"/>
  <c r="AD18" i="1"/>
  <c r="AH18" i="1"/>
  <c r="U14" i="1"/>
  <c r="T12" i="1"/>
  <c r="M10" i="1"/>
  <c r="Y10" i="1"/>
  <c r="N10" i="1"/>
  <c r="AH10" i="1"/>
  <c r="M4" i="1"/>
  <c r="Y4" i="1"/>
  <c r="X3" i="1"/>
  <c r="S26" i="1"/>
  <c r="R26" i="1"/>
  <c r="AH26" i="1"/>
  <c r="M22" i="1"/>
  <c r="Y22" i="1"/>
  <c r="E23" i="6" s="1"/>
  <c r="S22" i="1"/>
  <c r="AK22" i="1"/>
  <c r="AI19" i="1"/>
  <c r="P16" i="1"/>
  <c r="Z16" i="1" s="1"/>
  <c r="AB16" i="1"/>
  <c r="U32" i="1"/>
  <c r="C23" i="6"/>
  <c r="D23" i="6" s="1"/>
  <c r="M31" i="1"/>
  <c r="Y31" i="1"/>
  <c r="AJ31" i="1"/>
  <c r="W29" i="1"/>
  <c r="AG29" i="1"/>
  <c r="M26" i="1"/>
  <c r="Y26" i="1" s="1"/>
  <c r="V22" i="1"/>
  <c r="N22" i="1"/>
  <c r="S21" i="1"/>
  <c r="N21" i="1"/>
  <c r="X21" i="1"/>
  <c r="AJ21" i="1"/>
  <c r="C22" i="6"/>
  <c r="D22" i="6" s="1"/>
  <c r="C16" i="6"/>
  <c r="D16" i="6" s="1"/>
  <c r="C5" i="6"/>
  <c r="D5" i="6"/>
  <c r="X31" i="1"/>
  <c r="V30" i="1"/>
  <c r="W28" i="1"/>
  <c r="L28" i="1"/>
  <c r="AC28" i="1" s="1"/>
  <c r="AD28" i="1"/>
  <c r="S28" i="1"/>
  <c r="AK28" i="1"/>
  <c r="AK26" i="1"/>
  <c r="Q26" i="1"/>
  <c r="AA26" i="1"/>
  <c r="V25" i="1"/>
  <c r="AM22" i="1"/>
  <c r="R22" i="1"/>
  <c r="AL21" i="1"/>
  <c r="R21" i="1"/>
  <c r="L21" i="1"/>
  <c r="AC21" i="1" s="1"/>
  <c r="AM20" i="1"/>
  <c r="V20" i="1"/>
  <c r="Q20" i="1"/>
  <c r="AA20" i="1" s="1"/>
  <c r="X19" i="1"/>
  <c r="AJ16" i="1"/>
  <c r="AJ14" i="1"/>
  <c r="U11" i="1"/>
  <c r="N11" i="1"/>
  <c r="T10" i="1"/>
  <c r="AK9" i="1"/>
  <c r="Q9" i="1"/>
  <c r="AA9" i="1" s="1"/>
  <c r="AL5" i="1"/>
  <c r="AB5" i="1"/>
  <c r="AI33" i="1"/>
  <c r="AK33" i="1"/>
  <c r="C11" i="6"/>
  <c r="D11" i="6" s="1"/>
  <c r="C10" i="6"/>
  <c r="D10" i="6"/>
  <c r="L33" i="1"/>
  <c r="X32" i="1"/>
  <c r="P31" i="1"/>
  <c r="Z31" i="1"/>
  <c r="AH30" i="1"/>
  <c r="AM27" i="1"/>
  <c r="AB27" i="1"/>
  <c r="U25" i="1"/>
  <c r="U19" i="1"/>
  <c r="AH16" i="1"/>
  <c r="T16" i="1"/>
  <c r="M16" i="1"/>
  <c r="Y16" i="1" s="1"/>
  <c r="AH14" i="1"/>
  <c r="T14" i="1"/>
  <c r="M14" i="1"/>
  <c r="Y14" i="1" s="1"/>
  <c r="AL10" i="1"/>
  <c r="AB10" i="1"/>
  <c r="R10" i="1"/>
  <c r="AI9" i="1"/>
  <c r="V9" i="1"/>
  <c r="N9" i="1"/>
  <c r="U8" i="1"/>
  <c r="AJ27" i="1"/>
  <c r="X27" i="1"/>
  <c r="X16" i="1"/>
  <c r="R16" i="1"/>
  <c r="X14" i="1"/>
  <c r="R14" i="1"/>
  <c r="U9" i="1"/>
  <c r="AI8" i="1"/>
  <c r="P8" i="1"/>
  <c r="Z8" i="1" s="1"/>
  <c r="V5" i="1"/>
  <c r="AJ33" i="1"/>
  <c r="AH33" i="1"/>
  <c r="X33" i="1"/>
  <c r="AB32" i="1"/>
  <c r="C31" i="6"/>
  <c r="D31" i="6" s="1"/>
  <c r="S33" i="1"/>
  <c r="AB31" i="1"/>
  <c r="U30" i="1"/>
  <c r="W27" i="1"/>
  <c r="P27" i="1"/>
  <c r="Z27" i="1" s="1"/>
  <c r="AK25" i="1"/>
  <c r="W25" i="1"/>
  <c r="R25" i="1"/>
  <c r="T24" i="1"/>
  <c r="AM19" i="1"/>
  <c r="AM16" i="1"/>
  <c r="AL14" i="1"/>
  <c r="W12" i="1"/>
  <c r="AG10" i="1"/>
  <c r="W8" i="1"/>
  <c r="AD13" i="1"/>
  <c r="S13" i="1"/>
  <c r="AI13" i="1"/>
  <c r="AM13" i="1"/>
  <c r="N13" i="1"/>
  <c r="X13" i="1"/>
  <c r="AH13" i="1"/>
  <c r="P13" i="1"/>
  <c r="Z13" i="1"/>
  <c r="AJ13" i="1"/>
  <c r="M12" i="1"/>
  <c r="Y12" i="1" s="1"/>
  <c r="X12" i="1"/>
  <c r="P12" i="1"/>
  <c r="Z12" i="1" s="1"/>
  <c r="AM31" i="1"/>
  <c r="AI31" i="1"/>
  <c r="S27" i="1"/>
  <c r="U26" i="1"/>
  <c r="AL13" i="1"/>
  <c r="AB13" i="1"/>
  <c r="R13" i="1"/>
  <c r="C32" i="6"/>
  <c r="D32" i="6"/>
  <c r="C14" i="6"/>
  <c r="D14" i="6" s="1"/>
  <c r="AL31" i="1"/>
  <c r="AH31" i="1"/>
  <c r="R31" i="1"/>
  <c r="N31" i="1"/>
  <c r="AH27" i="1"/>
  <c r="R27" i="1"/>
  <c r="N27" i="1"/>
  <c r="AM26" i="1"/>
  <c r="AJ26" i="1"/>
  <c r="AB26" i="1"/>
  <c r="X26" i="1"/>
  <c r="P26" i="1"/>
  <c r="Z26" i="1"/>
  <c r="L26" i="1"/>
  <c r="V24" i="1"/>
  <c r="Q24" i="1"/>
  <c r="AA24" i="1" s="1"/>
  <c r="P23" i="1"/>
  <c r="Z23" i="1" s="1"/>
  <c r="X23" i="1"/>
  <c r="M19" i="1"/>
  <c r="Y19" i="1"/>
  <c r="Q19" i="1"/>
  <c r="AA19" i="1" s="1"/>
  <c r="AK19" i="1"/>
  <c r="N19" i="1"/>
  <c r="R19" i="1"/>
  <c r="AL19" i="1"/>
  <c r="T15" i="1"/>
  <c r="U15" i="1"/>
  <c r="AI15" i="1"/>
  <c r="AM15" i="1"/>
  <c r="N15" i="1"/>
  <c r="AH15" i="1"/>
  <c r="P15" i="1"/>
  <c r="Z15" i="1" s="1"/>
  <c r="AK13" i="1"/>
  <c r="Q13" i="1"/>
  <c r="AA13" i="1"/>
  <c r="R12" i="1"/>
  <c r="R7" i="1"/>
  <c r="AH7" i="1"/>
  <c r="M7" i="1"/>
  <c r="Y7" i="1" s="1"/>
  <c r="S7" i="1"/>
  <c r="X7" i="1"/>
  <c r="AI7" i="1"/>
  <c r="AJ7" i="1"/>
  <c r="P7" i="1"/>
  <c r="Z7" i="1"/>
  <c r="S31" i="1"/>
  <c r="AL27" i="1"/>
  <c r="AI27" i="1"/>
  <c r="C28" i="6"/>
  <c r="D28" i="6" s="1"/>
  <c r="C8" i="6"/>
  <c r="D8" i="6" s="1"/>
  <c r="AK32" i="1"/>
  <c r="AJ32" i="1"/>
  <c r="AK31" i="1"/>
  <c r="Q31" i="1"/>
  <c r="AA31" i="1"/>
  <c r="AL30" i="1"/>
  <c r="AM29" i="1"/>
  <c r="AI29" i="1"/>
  <c r="AJ28" i="1"/>
  <c r="AB28" i="1"/>
  <c r="P28" i="1"/>
  <c r="Z28" i="1"/>
  <c r="AK27" i="1"/>
  <c r="Q27" i="1"/>
  <c r="AA27" i="1" s="1"/>
  <c r="E28" i="6" s="1"/>
  <c r="AL26" i="1"/>
  <c r="AI26" i="1"/>
  <c r="AL23" i="1"/>
  <c r="M23" i="1"/>
  <c r="Y23" i="1"/>
  <c r="L22" i="1"/>
  <c r="P22" i="1"/>
  <c r="Z22" i="1"/>
  <c r="X22" i="1"/>
  <c r="AB22" i="1"/>
  <c r="AJ22" i="1"/>
  <c r="AJ19" i="1"/>
  <c r="AB19" i="1"/>
  <c r="P19" i="1"/>
  <c r="Z19" i="1" s="1"/>
  <c r="V15" i="1"/>
  <c r="L15" i="1"/>
  <c r="AD15" i="1" s="1"/>
  <c r="M13" i="1"/>
  <c r="Y13" i="1" s="1"/>
  <c r="T13" i="1"/>
  <c r="U13" i="1"/>
  <c r="AK12" i="1"/>
  <c r="AB12" i="1"/>
  <c r="N12" i="1"/>
  <c r="AL7" i="1"/>
  <c r="AB7" i="1"/>
  <c r="Q7" i="1"/>
  <c r="AA7" i="1"/>
  <c r="T4" i="1"/>
  <c r="S4" i="1"/>
  <c r="AI4" i="1"/>
  <c r="AL4" i="1"/>
  <c r="N4" i="1"/>
  <c r="X4" i="1"/>
  <c r="AH4" i="1"/>
  <c r="AM4" i="1"/>
  <c r="P4" i="1"/>
  <c r="Z4" i="1"/>
  <c r="AJ4" i="1"/>
  <c r="L4" i="1"/>
  <c r="AD4" i="1" s="1"/>
  <c r="Q4" i="1"/>
  <c r="AA4" i="1"/>
  <c r="AK4" i="1"/>
  <c r="S16" i="1"/>
  <c r="AI16" i="1"/>
  <c r="AL16" i="1"/>
  <c r="S14" i="1"/>
  <c r="AI14" i="1"/>
  <c r="AM14" i="1"/>
  <c r="S10" i="1"/>
  <c r="AI10" i="1"/>
  <c r="AM10" i="1"/>
  <c r="L6" i="1"/>
  <c r="P6" i="1"/>
  <c r="Z6" i="1"/>
  <c r="X6" i="1"/>
  <c r="AB6" i="1"/>
  <c r="AJ6" i="1"/>
  <c r="AM6" i="1"/>
  <c r="M5" i="1"/>
  <c r="Y5" i="1" s="1"/>
  <c r="Q5" i="1"/>
  <c r="AA5" i="1"/>
  <c r="W3" i="1"/>
  <c r="AM18" i="1"/>
  <c r="AJ18" i="1"/>
  <c r="AB18" i="1"/>
  <c r="X18" i="1"/>
  <c r="P18" i="1"/>
  <c r="Z18" i="1"/>
  <c r="N17" i="1"/>
  <c r="R17" i="1"/>
  <c r="AK16" i="1"/>
  <c r="Q16" i="1"/>
  <c r="AA16" i="1"/>
  <c r="L16" i="1"/>
  <c r="AD16" i="1" s="1"/>
  <c r="E17" i="6" s="1"/>
  <c r="AK14" i="1"/>
  <c r="Q14" i="1"/>
  <c r="AA14" i="1"/>
  <c r="L14" i="1"/>
  <c r="AD14" i="1" s="1"/>
  <c r="AK10" i="1"/>
  <c r="V10" i="1"/>
  <c r="Q10" i="1"/>
  <c r="AA10" i="1" s="1"/>
  <c r="E11" i="6" s="1"/>
  <c r="L10" i="1"/>
  <c r="L9" i="1"/>
  <c r="AC9" i="1" s="1"/>
  <c r="P9" i="1"/>
  <c r="Z9" i="1" s="1"/>
  <c r="X9" i="1"/>
  <c r="AB9" i="1"/>
  <c r="AJ9" i="1"/>
  <c r="AM9" i="1"/>
  <c r="AL6" i="1"/>
  <c r="AH6" i="1"/>
  <c r="R6" i="1"/>
  <c r="M6" i="1"/>
  <c r="Y6" i="1" s="1"/>
  <c r="AI11" i="1"/>
  <c r="AJ10" i="1"/>
  <c r="P10" i="1"/>
  <c r="Z10" i="1"/>
  <c r="AL9" i="1"/>
  <c r="AH9" i="1"/>
  <c r="R9" i="1"/>
  <c r="M9" i="1"/>
  <c r="Y9" i="1" s="1"/>
  <c r="AK6" i="1"/>
  <c r="V6" i="1"/>
  <c r="Q6" i="1"/>
  <c r="AA6" i="1" s="1"/>
  <c r="AM5" i="1"/>
  <c r="AI5" i="1"/>
  <c r="X5" i="1"/>
  <c r="AC17" i="1"/>
  <c r="O27" i="1"/>
  <c r="O21" i="1"/>
  <c r="O20" i="1"/>
  <c r="AD27" i="1"/>
  <c r="AD17" i="1"/>
  <c r="AD20" i="1"/>
  <c r="E21" i="6"/>
  <c r="AD21" i="1"/>
  <c r="AC18" i="1"/>
  <c r="O18" i="1"/>
  <c r="AD33" i="1"/>
  <c r="AC33" i="1"/>
  <c r="O33" i="1"/>
  <c r="O9" i="1"/>
  <c r="O16" i="1"/>
  <c r="AC16" i="1"/>
  <c r="AC15" i="1"/>
  <c r="AC6" i="1"/>
  <c r="AD6" i="1"/>
  <c r="O6" i="1"/>
  <c r="O4" i="1"/>
  <c r="AC4" i="1"/>
  <c r="AD22" i="1"/>
  <c r="O22" i="1"/>
  <c r="AC22" i="1"/>
  <c r="O26" i="1"/>
  <c r="AD26" i="1"/>
  <c r="AC26" i="1"/>
  <c r="O10" i="1"/>
  <c r="AD10" i="1"/>
  <c r="AC10" i="1"/>
  <c r="O14" i="1"/>
  <c r="AC14" i="1"/>
  <c r="W5" i="1"/>
  <c r="AC12" i="1" l="1"/>
  <c r="O12" i="1"/>
  <c r="AD12" i="1"/>
  <c r="E27" i="6"/>
  <c r="E26" i="6"/>
  <c r="S30" i="1"/>
  <c r="N30" i="1"/>
  <c r="M30" i="1"/>
  <c r="Y30" i="1" s="1"/>
  <c r="AM30" i="1"/>
  <c r="P30" i="1"/>
  <c r="Z30" i="1" s="1"/>
  <c r="AK30" i="1"/>
  <c r="Q30" i="1"/>
  <c r="AA30" i="1" s="1"/>
  <c r="AJ30" i="1"/>
  <c r="T27" i="1"/>
  <c r="V27" i="1"/>
  <c r="O15" i="1"/>
  <c r="O25" i="1"/>
  <c r="S11" i="1"/>
  <c r="AG24" i="1"/>
  <c r="AB11" i="1"/>
  <c r="C33" i="6"/>
  <c r="D33" i="6" s="1"/>
  <c r="AM32" i="1"/>
  <c r="P32" i="1"/>
  <c r="Z32" i="1" s="1"/>
  <c r="L32" i="1"/>
  <c r="N32" i="1"/>
  <c r="AI32" i="1"/>
  <c r="R32" i="1"/>
  <c r="Q32" i="1"/>
  <c r="AA32" i="1" s="1"/>
  <c r="AK23" i="1"/>
  <c r="S23" i="1"/>
  <c r="C24" i="6"/>
  <c r="D24" i="6" s="1"/>
  <c r="N23" i="1"/>
  <c r="Q23" i="1"/>
  <c r="AA23" i="1" s="1"/>
  <c r="AM23" i="1"/>
  <c r="AK8" i="1"/>
  <c r="AB8" i="1"/>
  <c r="AL8" i="1"/>
  <c r="M8" i="1"/>
  <c r="Y8" i="1" s="1"/>
  <c r="AJ8" i="1"/>
  <c r="L8" i="1"/>
  <c r="X8" i="1"/>
  <c r="AH8" i="1"/>
  <c r="T7" i="1"/>
  <c r="U7" i="1"/>
  <c r="N3" i="1"/>
  <c r="AB3" i="1"/>
  <c r="M3" i="1"/>
  <c r="Y3" i="1" s="1"/>
  <c r="L3" i="1"/>
  <c r="AK3" i="1"/>
  <c r="S3" i="1"/>
  <c r="AM3" i="1"/>
  <c r="P3" i="1"/>
  <c r="Z3" i="1" s="1"/>
  <c r="AD9" i="1"/>
  <c r="E10" i="6" s="1"/>
  <c r="V4" i="1"/>
  <c r="R23" i="1"/>
  <c r="P24" i="1"/>
  <c r="Z24" i="1" s="1"/>
  <c r="AJ23" i="1"/>
  <c r="L23" i="1"/>
  <c r="X30" i="1"/>
  <c r="AM8" i="1"/>
  <c r="U29" i="1"/>
  <c r="C9" i="6"/>
  <c r="D9" i="6" s="1"/>
  <c r="S32" i="1"/>
  <c r="V29" i="1"/>
  <c r="AI3" i="1"/>
  <c r="H7" i="6"/>
  <c r="W23" i="1"/>
  <c r="AG23" i="1"/>
  <c r="AB15" i="1"/>
  <c r="R15" i="1"/>
  <c r="AL15" i="1"/>
  <c r="M15" i="1"/>
  <c r="Y15" i="1" s="1"/>
  <c r="AK15" i="1"/>
  <c r="Q15" i="1"/>
  <c r="AA15" i="1" s="1"/>
  <c r="S15" i="1"/>
  <c r="X15" i="1"/>
  <c r="AJ15" i="1"/>
  <c r="T11" i="1"/>
  <c r="W9" i="1"/>
  <c r="AG9" i="1"/>
  <c r="L7" i="1"/>
  <c r="N7" i="1"/>
  <c r="AM7" i="1"/>
  <c r="AK7" i="1"/>
  <c r="AC31" i="1"/>
  <c r="E32" i="6" s="1"/>
  <c r="AD31" i="1"/>
  <c r="AB24" i="1"/>
  <c r="AI24" i="1"/>
  <c r="N24" i="1"/>
  <c r="X24" i="1"/>
  <c r="AM24" i="1"/>
  <c r="AJ24" i="1"/>
  <c r="R24" i="1"/>
  <c r="AL24" i="1"/>
  <c r="AJ11" i="1"/>
  <c r="L11" i="1"/>
  <c r="X11" i="1"/>
  <c r="AK11" i="1"/>
  <c r="AH11" i="1"/>
  <c r="P11" i="1"/>
  <c r="Z11" i="1" s="1"/>
  <c r="Q11" i="1"/>
  <c r="AA11" i="1" s="1"/>
  <c r="W6" i="1"/>
  <c r="AG6" i="1"/>
  <c r="E7" i="6" s="1"/>
  <c r="L30" i="1"/>
  <c r="W19" i="1"/>
  <c r="AG26" i="1"/>
  <c r="O28" i="1"/>
  <c r="AL11" i="1"/>
  <c r="AH23" i="1"/>
  <c r="AK24" i="1"/>
  <c r="AI30" i="1"/>
  <c r="O31" i="1"/>
  <c r="AB23" i="1"/>
  <c r="L24" i="1"/>
  <c r="AB30" i="1"/>
  <c r="S8" i="1"/>
  <c r="AH32" i="1"/>
  <c r="Q8" i="1"/>
  <c r="AA8" i="1" s="1"/>
  <c r="AM11" i="1"/>
  <c r="W32" i="1"/>
  <c r="M32" i="1"/>
  <c r="Y32" i="1" s="1"/>
  <c r="Q3" i="1"/>
  <c r="AA3" i="1" s="1"/>
  <c r="V31" i="1"/>
  <c r="M24" i="1"/>
  <c r="Y24" i="1" s="1"/>
  <c r="AI23" i="1"/>
  <c r="R3" i="1"/>
  <c r="V33" i="1"/>
  <c r="AG33" i="1" s="1"/>
  <c r="T33" i="1"/>
  <c r="K52" i="5"/>
  <c r="AG30" i="1"/>
  <c r="W30" i="1"/>
  <c r="R30" i="1"/>
  <c r="R28" i="1"/>
  <c r="C29" i="6"/>
  <c r="D29" i="6" s="1"/>
  <c r="N28" i="1"/>
  <c r="Q28" i="1"/>
  <c r="AA28" i="1" s="1"/>
  <c r="M28" i="1"/>
  <c r="Y28" i="1" s="1"/>
  <c r="E29" i="6" s="1"/>
  <c r="AI28" i="1"/>
  <c r="X28" i="1"/>
  <c r="U27" i="1"/>
  <c r="S24" i="1"/>
  <c r="L19" i="1"/>
  <c r="S19" i="1"/>
  <c r="C20" i="6"/>
  <c r="D20" i="6" s="1"/>
  <c r="AH19" i="1"/>
  <c r="O13" i="1"/>
  <c r="AC13" i="1"/>
  <c r="E14" i="6" s="1"/>
  <c r="AH12" i="1"/>
  <c r="AI12" i="1"/>
  <c r="AJ12" i="1"/>
  <c r="S12" i="1"/>
  <c r="Q12" i="1"/>
  <c r="AA12" i="1" s="1"/>
  <c r="E13" i="6" s="1"/>
  <c r="AM12" i="1"/>
  <c r="C13" i="6"/>
  <c r="D13" i="6" s="1"/>
  <c r="AL12" i="1"/>
  <c r="AM33" i="1"/>
  <c r="P33" i="1"/>
  <c r="Z33" i="1" s="1"/>
  <c r="E34" i="6" s="1"/>
  <c r="S29" i="1"/>
  <c r="L29" i="1"/>
  <c r="P29" i="1"/>
  <c r="Z29" i="1" s="1"/>
  <c r="X29" i="1"/>
  <c r="C26" i="6"/>
  <c r="D26" i="6" s="1"/>
  <c r="AJ25" i="1"/>
  <c r="AB25" i="1"/>
  <c r="T19" i="1"/>
  <c r="V19" i="1"/>
  <c r="W14" i="1"/>
  <c r="P5" i="1"/>
  <c r="Z5" i="1" s="1"/>
  <c r="N5" i="1"/>
  <c r="L5" i="1"/>
  <c r="AB4" i="1"/>
  <c r="E5" i="6" s="1"/>
  <c r="R4" i="1"/>
  <c r="Q18" i="1"/>
  <c r="AA18" i="1" s="1"/>
  <c r="E19" i="6" s="1"/>
  <c r="AK18" i="1"/>
  <c r="V16" i="1"/>
  <c r="U16" i="1"/>
  <c r="P14" i="1"/>
  <c r="Z14" i="1" s="1"/>
  <c r="E15" i="6" s="1"/>
  <c r="N14" i="1"/>
  <c r="U3" i="1"/>
  <c r="T3" i="1"/>
  <c r="E16" i="6" l="1"/>
  <c r="AD3" i="1"/>
  <c r="O3" i="1"/>
  <c r="AC3" i="1"/>
  <c r="AC8" i="1"/>
  <c r="E9" i="6" s="1"/>
  <c r="O8" i="1"/>
  <c r="AD8" i="1"/>
  <c r="O32" i="1"/>
  <c r="AC32" i="1"/>
  <c r="E33" i="6" s="1"/>
  <c r="AD32" i="1"/>
  <c r="AC29" i="1"/>
  <c r="E30" i="6" s="1"/>
  <c r="AD29" i="1"/>
  <c r="O29" i="1"/>
  <c r="E4" i="6"/>
  <c r="AC7" i="1"/>
  <c r="E8" i="6" s="1"/>
  <c r="AD7" i="1"/>
  <c r="O7" i="1"/>
  <c r="AD30" i="1"/>
  <c r="O30" i="1"/>
  <c r="AC30" i="1"/>
  <c r="E31" i="6" s="1"/>
  <c r="AD11" i="1"/>
  <c r="O11" i="1"/>
  <c r="AC11" i="1"/>
  <c r="E12" i="6" s="1"/>
  <c r="AC5" i="1"/>
  <c r="O5" i="1"/>
  <c r="AD5" i="1"/>
  <c r="O19" i="1"/>
  <c r="AD19" i="1"/>
  <c r="AC19" i="1"/>
  <c r="O24" i="1"/>
  <c r="AC24" i="1"/>
  <c r="E25" i="6" s="1"/>
  <c r="AD24" i="1"/>
  <c r="AD23" i="1"/>
  <c r="O23" i="1"/>
  <c r="AC23" i="1"/>
  <c r="E24" i="6" s="1"/>
  <c r="E20" i="6" l="1"/>
  <c r="E6" i="6"/>
</calcChain>
</file>

<file path=xl/sharedStrings.xml><?xml version="1.0" encoding="utf-8"?>
<sst xmlns="http://schemas.openxmlformats.org/spreadsheetml/2006/main" count="597" uniqueCount="438">
  <si>
    <t>種目ｺｰﾄﾞ</t>
    <phoneticPr fontId="2"/>
  </si>
  <si>
    <t>ﾅﾝﾊﾞｰ</t>
    <phoneticPr fontId="2"/>
  </si>
  <si>
    <t>0001156</t>
    <phoneticPr fontId="2"/>
  </si>
  <si>
    <t>07100</t>
    <phoneticPr fontId="2"/>
  </si>
  <si>
    <t>名前</t>
    <phoneticPr fontId="2"/>
  </si>
  <si>
    <t xml:space="preserve">例 </t>
    <rPh sb="0" eb="1">
      <t>レイ</t>
    </rPh>
    <phoneticPr fontId="2"/>
  </si>
  <si>
    <t>大会名：</t>
  </si>
  <si>
    <t>学校名：</t>
  </si>
  <si>
    <t>種目名</t>
  </si>
  <si>
    <t>ﾅﾏｴ</t>
  </si>
  <si>
    <t>学年</t>
  </si>
  <si>
    <t>性別</t>
  </si>
  <si>
    <t>県</t>
  </si>
  <si>
    <t>記録</t>
  </si>
  <si>
    <t>800m</t>
  </si>
  <si>
    <t>3000m</t>
  </si>
  <si>
    <t>参加者数男子：</t>
    <rPh sb="0" eb="2">
      <t>サンカ</t>
    </rPh>
    <rPh sb="2" eb="3">
      <t>シャ</t>
    </rPh>
    <rPh sb="3" eb="4">
      <t>スウ</t>
    </rPh>
    <rPh sb="4" eb="6">
      <t>ダンシ</t>
    </rPh>
    <phoneticPr fontId="2"/>
  </si>
  <si>
    <t>女子：</t>
    <rPh sb="0" eb="2">
      <t>ジョシ</t>
    </rPh>
    <phoneticPr fontId="2"/>
  </si>
  <si>
    <t>種目名</t>
    <rPh sb="0" eb="2">
      <t>シュモク</t>
    </rPh>
    <rPh sb="2" eb="3">
      <t>メイ</t>
    </rPh>
    <phoneticPr fontId="2"/>
  </si>
  <si>
    <t>DBコード</t>
    <phoneticPr fontId="2"/>
  </si>
  <si>
    <t>学校ｺｰﾄﾞ</t>
    <phoneticPr fontId="2"/>
  </si>
  <si>
    <t>出場種目１</t>
    <phoneticPr fontId="2"/>
  </si>
  <si>
    <t>印</t>
    <rPh sb="0" eb="1">
      <t>イン</t>
    </rPh>
    <phoneticPr fontId="2"/>
  </si>
  <si>
    <t>種目ｺｰﾄﾞ５桁</t>
    <rPh sb="7" eb="8">
      <t>ケタ</t>
    </rPh>
    <phoneticPr fontId="2"/>
  </si>
  <si>
    <t>岡山　太郎</t>
    <rPh sb="0" eb="2">
      <t>オカヤマ</t>
    </rPh>
    <rPh sb="3" eb="5">
      <t>タロウ</t>
    </rPh>
    <phoneticPr fontId="2"/>
  </si>
  <si>
    <t>ｵｶﾔﾏ ﾀﾛｳ</t>
    <phoneticPr fontId="2"/>
  </si>
  <si>
    <t>1</t>
    <phoneticPr fontId="2"/>
  </si>
  <si>
    <t>33</t>
    <phoneticPr fontId="2"/>
  </si>
  <si>
    <t>1020</t>
    <phoneticPr fontId="2"/>
  </si>
  <si>
    <t>00300</t>
    <phoneticPr fontId="2"/>
  </si>
  <si>
    <t>200m</t>
  </si>
  <si>
    <t>03200</t>
  </si>
  <si>
    <t>04200</t>
  </si>
  <si>
    <t>走高跳</t>
  </si>
  <si>
    <t>走幅跳</t>
  </si>
  <si>
    <t>08300</t>
  </si>
  <si>
    <t>08500</t>
  </si>
  <si>
    <t>男子砲丸</t>
    <rPh sb="0" eb="2">
      <t>ダンシ</t>
    </rPh>
    <rPh sb="2" eb="4">
      <t>ホウガン</t>
    </rPh>
    <phoneticPr fontId="2"/>
  </si>
  <si>
    <t>女子砲丸</t>
    <rPh sb="0" eb="2">
      <t>ジョシ</t>
    </rPh>
    <rPh sb="2" eb="4">
      <t>ホウガン</t>
    </rPh>
    <phoneticPr fontId="2"/>
  </si>
  <si>
    <t>男子110mH</t>
    <rPh sb="0" eb="2">
      <t>ダンシ</t>
    </rPh>
    <phoneticPr fontId="2"/>
  </si>
  <si>
    <t>女子100mH</t>
    <rPh sb="0" eb="2">
      <t>ジョシ</t>
    </rPh>
    <phoneticPr fontId="2"/>
  </si>
  <si>
    <t>申込一覧表</t>
    <rPh sb="0" eb="2">
      <t>モウシコミ</t>
    </rPh>
    <rPh sb="2" eb="5">
      <t>イチランヒョウ</t>
    </rPh>
    <phoneticPr fontId="2"/>
  </si>
  <si>
    <t>種別</t>
    <rPh sb="0" eb="2">
      <t>シュベツ</t>
    </rPh>
    <phoneticPr fontId="2"/>
  </si>
  <si>
    <t>希望部署</t>
    <rPh sb="0" eb="2">
      <t>キボウ</t>
    </rPh>
    <rPh sb="2" eb="4">
      <t>ブショ</t>
    </rPh>
    <phoneticPr fontId="2"/>
  </si>
  <si>
    <t>　上記の者は、本大会の参加についての保護者の同意を得ているので、参加を申し込みます。また、本大会プログラム作成及び成績上位者の報道並びにホームページにおける氏名、学年等の個人情報の記載について保護者の同意を得ています。(記載の同意が得られない場合は、備考欄に｢否｣を記入しています。)</t>
    <rPh sb="1" eb="3">
      <t>ジョウキ</t>
    </rPh>
    <rPh sb="4" eb="5">
      <t>モノ</t>
    </rPh>
    <rPh sb="7" eb="10">
      <t>ホンタイカイ</t>
    </rPh>
    <rPh sb="11" eb="13">
      <t>サンカ</t>
    </rPh>
    <rPh sb="18" eb="21">
      <t>ホゴシャ</t>
    </rPh>
    <rPh sb="22" eb="24">
      <t>ドウイ</t>
    </rPh>
    <rPh sb="25" eb="26">
      <t>エ</t>
    </rPh>
    <rPh sb="32" eb="34">
      <t>サンカ</t>
    </rPh>
    <rPh sb="35" eb="36">
      <t>モウ</t>
    </rPh>
    <rPh sb="37" eb="38">
      <t>コ</t>
    </rPh>
    <rPh sb="45" eb="48">
      <t>ホンタイカイ</t>
    </rPh>
    <rPh sb="53" eb="55">
      <t>サクセイ</t>
    </rPh>
    <rPh sb="55" eb="56">
      <t>オヨ</t>
    </rPh>
    <rPh sb="57" eb="59">
      <t>セイセキ</t>
    </rPh>
    <rPh sb="59" eb="62">
      <t>ジョウイシャ</t>
    </rPh>
    <rPh sb="63" eb="65">
      <t>ホウドウ</t>
    </rPh>
    <rPh sb="65" eb="66">
      <t>ナラ</t>
    </rPh>
    <rPh sb="78" eb="80">
      <t>シメイ</t>
    </rPh>
    <rPh sb="81" eb="83">
      <t>ガクネン</t>
    </rPh>
    <rPh sb="83" eb="84">
      <t>ナド</t>
    </rPh>
    <rPh sb="85" eb="87">
      <t>コジン</t>
    </rPh>
    <rPh sb="87" eb="89">
      <t>ジョウホウ</t>
    </rPh>
    <rPh sb="90" eb="92">
      <t>キサイ</t>
    </rPh>
    <rPh sb="96" eb="99">
      <t>ホゴシャ</t>
    </rPh>
    <rPh sb="100" eb="102">
      <t>ドウイ</t>
    </rPh>
    <rPh sb="103" eb="104">
      <t>エ</t>
    </rPh>
    <rPh sb="110" eb="112">
      <t>キサイ</t>
    </rPh>
    <rPh sb="113" eb="115">
      <t>ドウイ</t>
    </rPh>
    <rPh sb="116" eb="117">
      <t>エ</t>
    </rPh>
    <rPh sb="121" eb="123">
      <t>バアイ</t>
    </rPh>
    <rPh sb="125" eb="128">
      <t>ビコウラン</t>
    </rPh>
    <rPh sb="130" eb="131">
      <t>イナ</t>
    </rPh>
    <rPh sb="133" eb="135">
      <t>キニュウ</t>
    </rPh>
    <phoneticPr fontId="2"/>
  </si>
  <si>
    <t>学校所在地</t>
    <rPh sb="0" eb="2">
      <t>ガッコウ</t>
    </rPh>
    <rPh sb="2" eb="5">
      <t>ショザイチ</t>
    </rPh>
    <phoneticPr fontId="2"/>
  </si>
  <si>
    <t>中学校名</t>
    <rPh sb="0" eb="3">
      <t>チュウガッコウ</t>
    </rPh>
    <rPh sb="3" eb="4">
      <t>メイ</t>
    </rPh>
    <phoneticPr fontId="2"/>
  </si>
  <si>
    <t>校長名</t>
    <rPh sb="0" eb="3">
      <t>コウチョウメイ</t>
    </rPh>
    <phoneticPr fontId="2"/>
  </si>
  <si>
    <t>記載責任者</t>
    <phoneticPr fontId="2"/>
  </si>
  <si>
    <t>岡山市立岡山後楽館中学校</t>
  </si>
  <si>
    <t>岡山市立岡山中央中学校</t>
  </si>
  <si>
    <t>岡山市立岡北中学校</t>
  </si>
  <si>
    <t>岡山市立京山中学校</t>
  </si>
  <si>
    <t>岡山市立石井中学校</t>
  </si>
  <si>
    <t>岡山市立桑田中学校</t>
  </si>
  <si>
    <t>岡山市立岡輝中学校</t>
  </si>
  <si>
    <t>岡山市立福浜中学校</t>
  </si>
  <si>
    <t>岡山市立福南中学校</t>
  </si>
  <si>
    <t>岡山市立芳泉中学校</t>
  </si>
  <si>
    <t>岡山市立東山中学校</t>
  </si>
  <si>
    <t>岡山市立操山中学校</t>
  </si>
  <si>
    <t>岡山市立操南中学校</t>
  </si>
  <si>
    <t>岡山市立富山中学校</t>
  </si>
  <si>
    <t>岡山市立御南中学校</t>
  </si>
  <si>
    <t>岡山市立芳田中学校</t>
  </si>
  <si>
    <t>岡山市立光南台中学校</t>
  </si>
  <si>
    <t>岡山市立竜操中学校</t>
  </si>
  <si>
    <t>岡山市立高島中学校</t>
  </si>
  <si>
    <t>岡山市立旭東中学校</t>
  </si>
  <si>
    <t>岡山市立中山中学校</t>
  </si>
  <si>
    <t>岡山市立香和中学校</t>
  </si>
  <si>
    <t>岡山市立高松中学校</t>
  </si>
  <si>
    <t>岡山市立吉備中学校</t>
  </si>
  <si>
    <t>岡山市立妹尾中学校</t>
  </si>
  <si>
    <t>岡山市立岡山福田中学校</t>
  </si>
  <si>
    <t>岡山市立興除中学校</t>
  </si>
  <si>
    <t>岡山市立足守中学校</t>
  </si>
  <si>
    <t>岡山市立藤田中学校</t>
  </si>
  <si>
    <t>岡山大学教育学部附属中学校</t>
  </si>
  <si>
    <t>岡山市立上南中学校</t>
  </si>
  <si>
    <t>岡山市立西大寺中学校</t>
  </si>
  <si>
    <t>岡山市立山南中学校</t>
  </si>
  <si>
    <t>岡山市立上道中学校</t>
  </si>
  <si>
    <t>岡山市立御津中学校</t>
  </si>
  <si>
    <t>岡山市立建部中学校</t>
  </si>
  <si>
    <t>加茂川中中学校</t>
  </si>
  <si>
    <t>備前市立備前中学校</t>
  </si>
  <si>
    <t>備前市立伊里中学校</t>
  </si>
  <si>
    <t>備前市立三石中学校</t>
  </si>
  <si>
    <t>赤磐市立高陽中学校</t>
  </si>
  <si>
    <t>赤磐市立桜が丘中学校</t>
  </si>
  <si>
    <t>赤磐市立赤坂中学校</t>
  </si>
  <si>
    <t>赤磐市立吉井中学校</t>
  </si>
  <si>
    <t>赤磐市立磐梨中学校</t>
  </si>
  <si>
    <t>岡山市立瀬戸中学校</t>
  </si>
  <si>
    <t>備前市立日生中学校</t>
  </si>
  <si>
    <t>備前市立吉永中学校</t>
  </si>
  <si>
    <t>和気町立和気中学校</t>
  </si>
  <si>
    <t>和気町立佐伯中学校</t>
  </si>
  <si>
    <t>瀬戸内市立邑久中学校</t>
  </si>
  <si>
    <t>瀬戸内市立牛窓中学校</t>
  </si>
  <si>
    <t>瀬戸内市立長船中学校</t>
  </si>
  <si>
    <t>玉野市立宇野中学校</t>
  </si>
  <si>
    <t>玉野市立玉中学校</t>
  </si>
  <si>
    <t>玉野市立日比中学校</t>
  </si>
  <si>
    <t>玉野市立荘内中学校</t>
  </si>
  <si>
    <t>玉野市立山田中学校</t>
  </si>
  <si>
    <t>玉野市立八浜中学校</t>
  </si>
  <si>
    <t>玉野市立東児中学校</t>
  </si>
  <si>
    <t>岡山市立灘崎中学校</t>
  </si>
  <si>
    <t>早島町立早島中学校</t>
  </si>
  <si>
    <t>倉敷市立東中学校</t>
  </si>
  <si>
    <t>倉敷市立西中学校</t>
  </si>
  <si>
    <t>倉敷市立南中学校</t>
  </si>
  <si>
    <t>倉敷市立北中学校</t>
  </si>
  <si>
    <t>倉敷市立多津美中学校</t>
  </si>
  <si>
    <t>倉敷市立新田中学校</t>
  </si>
  <si>
    <t>倉敷市立東陽中学校</t>
  </si>
  <si>
    <t>倉敷市立庄中学校</t>
  </si>
  <si>
    <t>倉敷市立倉敷第一中学校</t>
  </si>
  <si>
    <t>倉敷市立福田中学校</t>
  </si>
  <si>
    <t>倉敷市立福田南中学校</t>
  </si>
  <si>
    <t>倉敷市立水島中学校</t>
  </si>
  <si>
    <t>倉敷市立連島中学校</t>
  </si>
  <si>
    <t>倉敷市立連島南中学校</t>
  </si>
  <si>
    <t>倉敷市立味野中学校</t>
  </si>
  <si>
    <t>倉敷市立下津井中学校</t>
  </si>
  <si>
    <t>倉敷市立児島中学校</t>
  </si>
  <si>
    <t>倉敷市立琴浦中学校</t>
  </si>
  <si>
    <t>倉敷市立郷内中学校</t>
  </si>
  <si>
    <t>倉敷市立玉島東中学校</t>
  </si>
  <si>
    <t>倉敷市立玉島西中学校</t>
  </si>
  <si>
    <t>倉敷市立玉島北中学校</t>
  </si>
  <si>
    <t>倉敷市立黒崎中学校</t>
  </si>
  <si>
    <t>倉敷市立船穂中学校</t>
  </si>
  <si>
    <t>浅口市立金光中学校</t>
  </si>
  <si>
    <t>浅口市立鴨方中学校</t>
  </si>
  <si>
    <t>里庄町立里庄中学校</t>
  </si>
  <si>
    <t>浅口市立寄島中学校</t>
  </si>
  <si>
    <t>笠岡市立笠岡東中学校</t>
  </si>
  <si>
    <t>笠岡市立笠岡西中学校</t>
  </si>
  <si>
    <t>笠岡市立金浦中学校</t>
  </si>
  <si>
    <t>笠岡市立大島中学校</t>
  </si>
  <si>
    <t>笠岡市立神島外中学校</t>
  </si>
  <si>
    <t>飛島中中学校</t>
  </si>
  <si>
    <t>笠岡市立白石中学校</t>
  </si>
  <si>
    <t>笠岡市立北木中学校</t>
  </si>
  <si>
    <t>笠岡市立真鍋中学校</t>
  </si>
  <si>
    <t>笠岡市立小北中学校</t>
  </si>
  <si>
    <t>井原市立美星中学校</t>
  </si>
  <si>
    <t>矢掛町立矢掛中学校</t>
  </si>
  <si>
    <t>井原市立高屋中学校</t>
  </si>
  <si>
    <t>井原市立木之子中学校</t>
  </si>
  <si>
    <t>井原市立井原中学校</t>
  </si>
  <si>
    <t>井原市立芳井中学校</t>
  </si>
  <si>
    <t>総社市立総社東中学校</t>
  </si>
  <si>
    <t>総社市立総社西中学校</t>
  </si>
  <si>
    <t>総社市立総社中学校</t>
  </si>
  <si>
    <t>総社市立昭和中学校</t>
  </si>
  <si>
    <t>倉敷市立真備東中学校</t>
  </si>
  <si>
    <t>倉敷市立真備中学校</t>
  </si>
  <si>
    <t>高梁市立高梁中学校</t>
  </si>
  <si>
    <t>高梁市立高梁東中学校</t>
  </si>
  <si>
    <t>高梁市立高梁北中学校</t>
  </si>
  <si>
    <t>巨瀬中中学校</t>
  </si>
  <si>
    <t>中井中中学校</t>
  </si>
  <si>
    <t>高梁市立有漢中学校</t>
  </si>
  <si>
    <t>真庭市立北房中学校</t>
  </si>
  <si>
    <t>竹荘中中学校</t>
  </si>
  <si>
    <t>吉川中中学校</t>
  </si>
  <si>
    <t>大和中中学校</t>
  </si>
  <si>
    <t>高梁市立成羽中学校</t>
  </si>
  <si>
    <t>高梁市立川上中学校</t>
  </si>
  <si>
    <t>高梁市立備中中学校</t>
  </si>
  <si>
    <t>新見市立新見第一中学校</t>
  </si>
  <si>
    <t>新見市立新見南中学校</t>
  </si>
  <si>
    <t>井倉中中学校</t>
  </si>
  <si>
    <t>草間中中学校</t>
  </si>
  <si>
    <t>豊永中中学校</t>
  </si>
  <si>
    <t>熊谷中中学校</t>
  </si>
  <si>
    <t>菅生中中学校</t>
  </si>
  <si>
    <t>福本中中学校</t>
  </si>
  <si>
    <t>千屋中中学校</t>
  </si>
  <si>
    <t>新見市立大佐中学校</t>
  </si>
  <si>
    <t>大井野中中学校</t>
  </si>
  <si>
    <t>新郷中中学校</t>
  </si>
  <si>
    <t>新見市立神郷中学校</t>
  </si>
  <si>
    <t>新見市立哲西中学校</t>
  </si>
  <si>
    <t>新砥中中学校</t>
  </si>
  <si>
    <t>新見市立哲多中学校</t>
  </si>
  <si>
    <t>津山市立津山東中学校</t>
  </si>
  <si>
    <t>津山市立津山西中学校</t>
  </si>
  <si>
    <t>津山市立鶴山中学校</t>
  </si>
  <si>
    <t>津山市立北陵中学校</t>
  </si>
  <si>
    <t>津山市立中道中学校</t>
  </si>
  <si>
    <t>津山市立加茂中学校</t>
  </si>
  <si>
    <t>鏡野町立鏡野中学校</t>
  </si>
  <si>
    <t>鏡野町立富中学校</t>
  </si>
  <si>
    <t>鏡野町立奥津中学校</t>
  </si>
  <si>
    <t>鏡野町立上斎原中学校</t>
  </si>
  <si>
    <t>勝央町立勝央中学校</t>
  </si>
  <si>
    <t>津山市立勝北中学校</t>
  </si>
  <si>
    <t>奈義町立奈義中学校</t>
  </si>
  <si>
    <t>美作市立勝田中学校</t>
  </si>
  <si>
    <t>津山市立久米中学校</t>
  </si>
  <si>
    <t>美咲町立旭中学校</t>
  </si>
  <si>
    <t>美咲町立中央中学校</t>
  </si>
  <si>
    <t>久米南町立久米南中学校</t>
  </si>
  <si>
    <t>美咲町立柵原中学校</t>
  </si>
  <si>
    <t>真庭市立勝山中学校</t>
  </si>
  <si>
    <t>真庭市立美甘中学校</t>
  </si>
  <si>
    <t>新庄村立新庄中学校</t>
  </si>
  <si>
    <t>真庭市立久世中学校</t>
  </si>
  <si>
    <t>真庭市立落合中学校</t>
  </si>
  <si>
    <t>真庭市立湯原中学校</t>
  </si>
  <si>
    <t>中和中中学校</t>
  </si>
  <si>
    <t>真庭市立蒜山中学校</t>
  </si>
  <si>
    <t>美作市立英田中学校</t>
  </si>
  <si>
    <t>美作市立美作中学校</t>
  </si>
  <si>
    <t>美作市立作東中学校</t>
  </si>
  <si>
    <t>美作市立大原中学校</t>
  </si>
  <si>
    <t>西粟倉村立西粟倉中学校</t>
  </si>
  <si>
    <t>岡山県立岡山聾学校中学校</t>
  </si>
  <si>
    <t>山陽女子中学校</t>
  </si>
  <si>
    <t>就実中学校</t>
  </si>
  <si>
    <t>清心中学校</t>
  </si>
  <si>
    <t>白陵中学校</t>
  </si>
  <si>
    <t>金光学園中学校</t>
  </si>
  <si>
    <t>岡山中学校</t>
  </si>
  <si>
    <t>岡山市立緑が丘中学校</t>
  </si>
  <si>
    <t>岡山県立岡山操山中学校</t>
  </si>
  <si>
    <t>岡山理科大学附属中学校</t>
  </si>
  <si>
    <t>岡山県立倉敷天城中学校</t>
  </si>
  <si>
    <t>岡山県立岡山大安寺中等教育学校</t>
  </si>
  <si>
    <t>岡山学芸館清秀中学校</t>
  </si>
  <si>
    <t>吉備中央町立加賀中学校</t>
  </si>
  <si>
    <t>岡山県立津山中学校</t>
  </si>
  <si>
    <t>井村ＲＣ</t>
  </si>
  <si>
    <t>倉敷TFC</t>
  </si>
  <si>
    <t>総社ウィング</t>
  </si>
  <si>
    <t>ＯＳＩ</t>
  </si>
  <si>
    <t>TTPA</t>
  </si>
  <si>
    <t>さくら走練</t>
  </si>
  <si>
    <t>SPEアスリートクラブ</t>
  </si>
  <si>
    <t>学校コード</t>
    <rPh sb="0" eb="2">
      <t>ガッコウ</t>
    </rPh>
    <phoneticPr fontId="2"/>
  </si>
  <si>
    <t>正式名称</t>
    <rPh sb="0" eb="2">
      <t>セイシキ</t>
    </rPh>
    <rPh sb="2" eb="4">
      <t>メイショウ</t>
    </rPh>
    <phoneticPr fontId="2"/>
  </si>
  <si>
    <t>1年100m</t>
    <rPh sb="1" eb="2">
      <t>ネン</t>
    </rPh>
    <phoneticPr fontId="2"/>
  </si>
  <si>
    <t>2年100m</t>
    <rPh sb="1" eb="2">
      <t>ネン</t>
    </rPh>
    <phoneticPr fontId="2"/>
  </si>
  <si>
    <t>400m</t>
  </si>
  <si>
    <t>1年1500m</t>
    <rPh sb="1" eb="2">
      <t>ネン</t>
    </rPh>
    <phoneticPr fontId="2"/>
  </si>
  <si>
    <t>2年1500m</t>
    <rPh sb="1" eb="2">
      <t>ネン</t>
    </rPh>
    <phoneticPr fontId="2"/>
  </si>
  <si>
    <t>棒高跳</t>
  </si>
  <si>
    <t>審判役職一覧</t>
    <rPh sb="0" eb="2">
      <t>シンパン</t>
    </rPh>
    <rPh sb="2" eb="4">
      <t>ヤクショク</t>
    </rPh>
    <rPh sb="4" eb="6">
      <t>イチラン</t>
    </rPh>
    <phoneticPr fontId="2"/>
  </si>
  <si>
    <t>競技進行</t>
    <rPh sb="0" eb="2">
      <t>キョウギ</t>
    </rPh>
    <rPh sb="2" eb="4">
      <t>シンコウ</t>
    </rPh>
    <phoneticPr fontId="2"/>
  </si>
  <si>
    <t>番組編成</t>
    <rPh sb="0" eb="2">
      <t>バングミ</t>
    </rPh>
    <rPh sb="2" eb="4">
      <t>ヘンセイ</t>
    </rPh>
    <phoneticPr fontId="2"/>
  </si>
  <si>
    <t>アナウンサー</t>
    <phoneticPr fontId="2"/>
  </si>
  <si>
    <t>情報処理</t>
    <rPh sb="0" eb="2">
      <t>ジョウホウ</t>
    </rPh>
    <rPh sb="2" eb="4">
      <t>ショリ</t>
    </rPh>
    <phoneticPr fontId="2"/>
  </si>
  <si>
    <t>TIC</t>
    <phoneticPr fontId="2"/>
  </si>
  <si>
    <t>マーシャル</t>
    <phoneticPr fontId="2"/>
  </si>
  <si>
    <t>医務</t>
    <rPh sb="0" eb="2">
      <t>イム</t>
    </rPh>
    <phoneticPr fontId="2"/>
  </si>
  <si>
    <t>競技者</t>
    <rPh sb="0" eb="3">
      <t>キョウギシャ</t>
    </rPh>
    <phoneticPr fontId="2"/>
  </si>
  <si>
    <t>報道</t>
    <rPh sb="0" eb="2">
      <t>ホウドウ</t>
    </rPh>
    <phoneticPr fontId="2"/>
  </si>
  <si>
    <t>役員</t>
    <rPh sb="0" eb="2">
      <t>ヤクイン</t>
    </rPh>
    <phoneticPr fontId="2"/>
  </si>
  <si>
    <t>補助員</t>
    <rPh sb="0" eb="3">
      <t>ホジョイン</t>
    </rPh>
    <phoneticPr fontId="2"/>
  </si>
  <si>
    <t>庶務</t>
    <rPh sb="0" eb="2">
      <t>ショム</t>
    </rPh>
    <phoneticPr fontId="2"/>
  </si>
  <si>
    <t>表彰</t>
    <rPh sb="0" eb="2">
      <t>ヒョウショウ</t>
    </rPh>
    <phoneticPr fontId="2"/>
  </si>
  <si>
    <t>風力計測</t>
    <rPh sb="0" eb="2">
      <t>フウリョク</t>
    </rPh>
    <rPh sb="2" eb="4">
      <t>ケイソク</t>
    </rPh>
    <phoneticPr fontId="2"/>
  </si>
  <si>
    <t>用器具</t>
    <rPh sb="0" eb="1">
      <t>ヨウ</t>
    </rPh>
    <rPh sb="1" eb="3">
      <t>キグ</t>
    </rPh>
    <phoneticPr fontId="2"/>
  </si>
  <si>
    <t>ウォームアップ場</t>
    <rPh sb="7" eb="8">
      <t>ジョウ</t>
    </rPh>
    <phoneticPr fontId="2"/>
  </si>
  <si>
    <t>監察</t>
    <rPh sb="0" eb="2">
      <t>カンサツ</t>
    </rPh>
    <phoneticPr fontId="2"/>
  </si>
  <si>
    <t>周回記録</t>
    <rPh sb="0" eb="2">
      <t>シュウカイ</t>
    </rPh>
    <rPh sb="2" eb="4">
      <t>キロク</t>
    </rPh>
    <phoneticPr fontId="2"/>
  </si>
  <si>
    <t>写真判定</t>
    <rPh sb="0" eb="2">
      <t>シャシン</t>
    </rPh>
    <rPh sb="2" eb="4">
      <t>ハンテイ</t>
    </rPh>
    <phoneticPr fontId="2"/>
  </si>
  <si>
    <t>スターター</t>
    <phoneticPr fontId="2"/>
  </si>
  <si>
    <t>出発</t>
    <rPh sb="0" eb="2">
      <t>シュッパツ</t>
    </rPh>
    <phoneticPr fontId="2"/>
  </si>
  <si>
    <t>跳躍審判</t>
    <rPh sb="0" eb="2">
      <t>チョウヤク</t>
    </rPh>
    <rPh sb="2" eb="4">
      <t>シンパン</t>
    </rPh>
    <phoneticPr fontId="2"/>
  </si>
  <si>
    <t>投てき審判</t>
    <rPh sb="0" eb="1">
      <t>トウ</t>
    </rPh>
    <rPh sb="3" eb="5">
      <t>シンパン</t>
    </rPh>
    <phoneticPr fontId="2"/>
  </si>
  <si>
    <t>光波計測</t>
    <rPh sb="0" eb="2">
      <t>コウハ</t>
    </rPh>
    <rPh sb="2" eb="4">
      <t>ケイソク</t>
    </rPh>
    <phoneticPr fontId="2"/>
  </si>
  <si>
    <t>混成審判</t>
    <rPh sb="0" eb="2">
      <t>コンセイ</t>
    </rPh>
    <rPh sb="2" eb="4">
      <t>シンパン</t>
    </rPh>
    <phoneticPr fontId="2"/>
  </si>
  <si>
    <t>大型映像</t>
    <rPh sb="0" eb="2">
      <t>オオガタ</t>
    </rPh>
    <rPh sb="2" eb="4">
      <t>エイゾウ</t>
    </rPh>
    <phoneticPr fontId="2"/>
  </si>
  <si>
    <t>監視カメラ</t>
    <rPh sb="0" eb="2">
      <t>カンシ</t>
    </rPh>
    <phoneticPr fontId="2"/>
  </si>
  <si>
    <t>衣類運搬</t>
    <rPh sb="0" eb="2">
      <t>イルイ</t>
    </rPh>
    <rPh sb="2" eb="4">
      <t>ウンパン</t>
    </rPh>
    <phoneticPr fontId="2"/>
  </si>
  <si>
    <t>一任</t>
    <rPh sb="0" eb="2">
      <t>イチニン</t>
    </rPh>
    <phoneticPr fontId="2"/>
  </si>
  <si>
    <t>総務員</t>
    <rPh sb="0" eb="2">
      <t>ソウム</t>
    </rPh>
    <rPh sb="2" eb="3">
      <t>イン</t>
    </rPh>
    <phoneticPr fontId="2"/>
  </si>
  <si>
    <t>S級</t>
    <rPh sb="1" eb="2">
      <t>キュウ</t>
    </rPh>
    <phoneticPr fontId="2"/>
  </si>
  <si>
    <t>A級</t>
    <rPh sb="1" eb="2">
      <t>キュウ</t>
    </rPh>
    <phoneticPr fontId="2"/>
  </si>
  <si>
    <t>B級</t>
    <rPh sb="1" eb="2">
      <t>キュウ</t>
    </rPh>
    <phoneticPr fontId="2"/>
  </si>
  <si>
    <t>職名</t>
    <rPh sb="0" eb="2">
      <t>ショクメイ</t>
    </rPh>
    <phoneticPr fontId="2"/>
  </si>
  <si>
    <t>職名一覧</t>
    <rPh sb="0" eb="2">
      <t>ショクメイ</t>
    </rPh>
    <rPh sb="2" eb="4">
      <t>イチラン</t>
    </rPh>
    <phoneticPr fontId="2"/>
  </si>
  <si>
    <t>校長</t>
    <rPh sb="0" eb="2">
      <t>コウチョウ</t>
    </rPh>
    <phoneticPr fontId="2"/>
  </si>
  <si>
    <t>副校長</t>
    <rPh sb="0" eb="3">
      <t>フクコウチョウ</t>
    </rPh>
    <phoneticPr fontId="2"/>
  </si>
  <si>
    <t>教頭</t>
    <rPh sb="0" eb="2">
      <t>キョウトウ</t>
    </rPh>
    <phoneticPr fontId="2"/>
  </si>
  <si>
    <t>主幹教諭</t>
    <rPh sb="0" eb="2">
      <t>シュカン</t>
    </rPh>
    <rPh sb="2" eb="4">
      <t>キョウユ</t>
    </rPh>
    <phoneticPr fontId="2"/>
  </si>
  <si>
    <t>指導教諭</t>
    <rPh sb="0" eb="2">
      <t>シドウ</t>
    </rPh>
    <rPh sb="2" eb="4">
      <t>キョウユ</t>
    </rPh>
    <phoneticPr fontId="2"/>
  </si>
  <si>
    <t>教諭</t>
    <rPh sb="0" eb="2">
      <t>キョウユ</t>
    </rPh>
    <phoneticPr fontId="2"/>
  </si>
  <si>
    <t>養護教諭</t>
    <rPh sb="0" eb="2">
      <t>ヨウゴ</t>
    </rPh>
    <rPh sb="2" eb="4">
      <t>キョウユ</t>
    </rPh>
    <phoneticPr fontId="2"/>
  </si>
  <si>
    <t>講師</t>
    <rPh sb="0" eb="2">
      <t>コウシ</t>
    </rPh>
    <phoneticPr fontId="2"/>
  </si>
  <si>
    <t>部活動指導員</t>
    <rPh sb="0" eb="3">
      <t>ブカツドウ</t>
    </rPh>
    <rPh sb="3" eb="6">
      <t>シドウイン</t>
    </rPh>
    <phoneticPr fontId="2"/>
  </si>
  <si>
    <t>電話番号</t>
    <rPh sb="0" eb="2">
      <t>デンワ</t>
    </rPh>
    <rPh sb="2" eb="4">
      <t>バンゴウ</t>
    </rPh>
    <phoneticPr fontId="2"/>
  </si>
  <si>
    <t>秋季県大会</t>
    <rPh sb="0" eb="2">
      <t>シュウキ</t>
    </rPh>
    <rPh sb="2" eb="3">
      <t>ケン</t>
    </rPh>
    <rPh sb="3" eb="5">
      <t>タイカイ</t>
    </rPh>
    <phoneticPr fontId="2"/>
  </si>
  <si>
    <t>00201</t>
    <phoneticPr fontId="2"/>
  </si>
  <si>
    <t>00202</t>
    <phoneticPr fontId="2"/>
  </si>
  <si>
    <t>00300</t>
    <phoneticPr fontId="2"/>
  </si>
  <si>
    <t>00500</t>
    <phoneticPr fontId="2"/>
  </si>
  <si>
    <t>00600</t>
    <phoneticPr fontId="2"/>
  </si>
  <si>
    <t>00801</t>
    <phoneticPr fontId="2"/>
  </si>
  <si>
    <t>00802</t>
    <phoneticPr fontId="2"/>
  </si>
  <si>
    <t>01000</t>
    <phoneticPr fontId="2"/>
  </si>
  <si>
    <t>07100</t>
    <phoneticPr fontId="2"/>
  </si>
  <si>
    <t>07200</t>
    <phoneticPr fontId="2"/>
  </si>
  <si>
    <t>07300</t>
    <phoneticPr fontId="2"/>
  </si>
  <si>
    <t>335033</t>
    <phoneticPr fontId="2"/>
  </si>
  <si>
    <t>秋季大会</t>
    <rPh sb="0" eb="2">
      <t>シュウキ</t>
    </rPh>
    <rPh sb="2" eb="4">
      <t>タイカイ</t>
    </rPh>
    <phoneticPr fontId="2"/>
  </si>
  <si>
    <t>半角スペース</t>
    <rPh sb="0" eb="2">
      <t>ハンカク</t>
    </rPh>
    <phoneticPr fontId="2"/>
  </si>
  <si>
    <t>左端スペース</t>
    <rPh sb="0" eb="2">
      <t>ヒダリハシ</t>
    </rPh>
    <phoneticPr fontId="2"/>
  </si>
  <si>
    <t>右端スペース</t>
    <rPh sb="0" eb="2">
      <t>ミギハシ</t>
    </rPh>
    <phoneticPr fontId="2"/>
  </si>
  <si>
    <t>文字少ない</t>
    <rPh sb="0" eb="2">
      <t>モジ</t>
    </rPh>
    <rPh sb="2" eb="3">
      <t>スク</t>
    </rPh>
    <phoneticPr fontId="2"/>
  </si>
  <si>
    <t>文字多い</t>
    <rPh sb="0" eb="2">
      <t>モジ</t>
    </rPh>
    <rPh sb="2" eb="3">
      <t>オオ</t>
    </rPh>
    <phoneticPr fontId="2"/>
  </si>
  <si>
    <t>文字数</t>
    <rPh sb="0" eb="3">
      <t>モジスウ</t>
    </rPh>
    <phoneticPr fontId="2"/>
  </si>
  <si>
    <t>半角スペース有無</t>
    <rPh sb="0" eb="2">
      <t>ハンカク</t>
    </rPh>
    <rPh sb="6" eb="8">
      <t>ウム</t>
    </rPh>
    <phoneticPr fontId="2"/>
  </si>
  <si>
    <t>スペース数</t>
    <rPh sb="4" eb="5">
      <t>スウ</t>
    </rPh>
    <phoneticPr fontId="2"/>
  </si>
  <si>
    <t>左端</t>
    <rPh sb="0" eb="2">
      <t>ヒダリハシ</t>
    </rPh>
    <phoneticPr fontId="2"/>
  </si>
  <si>
    <t>右端</t>
    <rPh sb="0" eb="2">
      <t>ミギハシ</t>
    </rPh>
    <phoneticPr fontId="2"/>
  </si>
  <si>
    <t>全角スペース位置</t>
    <rPh sb="0" eb="2">
      <t>ゼンカク</t>
    </rPh>
    <rPh sb="6" eb="8">
      <t>イチ</t>
    </rPh>
    <phoneticPr fontId="2"/>
  </si>
  <si>
    <t>スペース右から</t>
    <rPh sb="4" eb="5">
      <t>ミギ</t>
    </rPh>
    <phoneticPr fontId="2"/>
  </si>
  <si>
    <t>６文字スペースおかしい</t>
    <rPh sb="1" eb="3">
      <t>モジ</t>
    </rPh>
    <phoneticPr fontId="2"/>
  </si>
  <si>
    <t>スペースの数</t>
    <rPh sb="5" eb="6">
      <t>カズ</t>
    </rPh>
    <phoneticPr fontId="2"/>
  </si>
  <si>
    <t>エラーチェックシート</t>
    <phoneticPr fontId="2"/>
  </si>
  <si>
    <t>1人目</t>
    <rPh sb="1" eb="2">
      <t>ニン</t>
    </rPh>
    <rPh sb="2" eb="3">
      <t>メ</t>
    </rPh>
    <phoneticPr fontId="2"/>
  </si>
  <si>
    <t>2人目</t>
    <rPh sb="1" eb="2">
      <t>ニン</t>
    </rPh>
    <rPh sb="2" eb="3">
      <t>メ</t>
    </rPh>
    <phoneticPr fontId="2"/>
  </si>
  <si>
    <t>3人目</t>
    <rPh sb="1" eb="2">
      <t>ニン</t>
    </rPh>
    <rPh sb="2" eb="3">
      <t>メ</t>
    </rPh>
    <phoneticPr fontId="2"/>
  </si>
  <si>
    <t>4人目</t>
    <rPh sb="1" eb="2">
      <t>ニン</t>
    </rPh>
    <rPh sb="2" eb="3">
      <t>メ</t>
    </rPh>
    <phoneticPr fontId="2"/>
  </si>
  <si>
    <t>5人目</t>
    <rPh sb="1" eb="2">
      <t>ニン</t>
    </rPh>
    <rPh sb="2" eb="3">
      <t>メ</t>
    </rPh>
    <phoneticPr fontId="2"/>
  </si>
  <si>
    <t>6人目</t>
    <rPh sb="1" eb="2">
      <t>ニン</t>
    </rPh>
    <rPh sb="2" eb="3">
      <t>メ</t>
    </rPh>
    <phoneticPr fontId="2"/>
  </si>
  <si>
    <t>7人目</t>
    <rPh sb="1" eb="2">
      <t>ニン</t>
    </rPh>
    <rPh sb="2" eb="3">
      <t>メ</t>
    </rPh>
    <phoneticPr fontId="2"/>
  </si>
  <si>
    <t>8人目</t>
    <rPh sb="1" eb="2">
      <t>ニン</t>
    </rPh>
    <rPh sb="2" eb="3">
      <t>メ</t>
    </rPh>
    <phoneticPr fontId="2"/>
  </si>
  <si>
    <t>9人目</t>
    <rPh sb="1" eb="2">
      <t>ニン</t>
    </rPh>
    <rPh sb="2" eb="3">
      <t>メ</t>
    </rPh>
    <phoneticPr fontId="2"/>
  </si>
  <si>
    <t>10人目</t>
    <rPh sb="2" eb="3">
      <t>ニン</t>
    </rPh>
    <rPh sb="3" eb="4">
      <t>メ</t>
    </rPh>
    <phoneticPr fontId="2"/>
  </si>
  <si>
    <t>11人目</t>
    <rPh sb="2" eb="3">
      <t>ニン</t>
    </rPh>
    <rPh sb="3" eb="4">
      <t>メ</t>
    </rPh>
    <phoneticPr fontId="2"/>
  </si>
  <si>
    <t>12人目</t>
    <rPh sb="2" eb="3">
      <t>ニン</t>
    </rPh>
    <rPh sb="3" eb="4">
      <t>メ</t>
    </rPh>
    <phoneticPr fontId="2"/>
  </si>
  <si>
    <t>13人目</t>
    <rPh sb="2" eb="3">
      <t>ニン</t>
    </rPh>
    <rPh sb="3" eb="4">
      <t>メ</t>
    </rPh>
    <phoneticPr fontId="2"/>
  </si>
  <si>
    <t>14人目</t>
    <rPh sb="2" eb="3">
      <t>ニン</t>
    </rPh>
    <rPh sb="3" eb="4">
      <t>メ</t>
    </rPh>
    <phoneticPr fontId="2"/>
  </si>
  <si>
    <t>15人目</t>
    <rPh sb="2" eb="3">
      <t>ニン</t>
    </rPh>
    <rPh sb="3" eb="4">
      <t>メ</t>
    </rPh>
    <phoneticPr fontId="2"/>
  </si>
  <si>
    <t>16人目</t>
    <rPh sb="2" eb="3">
      <t>ニン</t>
    </rPh>
    <rPh sb="3" eb="4">
      <t>メ</t>
    </rPh>
    <phoneticPr fontId="2"/>
  </si>
  <si>
    <t>17人目</t>
    <rPh sb="2" eb="3">
      <t>ニン</t>
    </rPh>
    <rPh sb="3" eb="4">
      <t>メ</t>
    </rPh>
    <phoneticPr fontId="2"/>
  </si>
  <si>
    <t>18人目</t>
    <rPh sb="2" eb="3">
      <t>ニン</t>
    </rPh>
    <rPh sb="3" eb="4">
      <t>メ</t>
    </rPh>
    <phoneticPr fontId="2"/>
  </si>
  <si>
    <t>19人目</t>
    <rPh sb="2" eb="3">
      <t>ニン</t>
    </rPh>
    <rPh sb="3" eb="4">
      <t>メ</t>
    </rPh>
    <phoneticPr fontId="2"/>
  </si>
  <si>
    <t>20人目</t>
    <rPh sb="2" eb="3">
      <t>ニン</t>
    </rPh>
    <rPh sb="3" eb="4">
      <t>メ</t>
    </rPh>
    <phoneticPr fontId="2"/>
  </si>
  <si>
    <t>21人目</t>
    <rPh sb="2" eb="3">
      <t>ニン</t>
    </rPh>
    <rPh sb="3" eb="4">
      <t>メ</t>
    </rPh>
    <phoneticPr fontId="2"/>
  </si>
  <si>
    <t>22人目</t>
    <rPh sb="2" eb="3">
      <t>ニン</t>
    </rPh>
    <rPh sb="3" eb="4">
      <t>メ</t>
    </rPh>
    <phoneticPr fontId="2"/>
  </si>
  <si>
    <t>23人目</t>
    <rPh sb="2" eb="3">
      <t>ニン</t>
    </rPh>
    <rPh sb="3" eb="4">
      <t>メ</t>
    </rPh>
    <phoneticPr fontId="2"/>
  </si>
  <si>
    <t>24人目</t>
    <rPh sb="2" eb="3">
      <t>ニン</t>
    </rPh>
    <rPh sb="3" eb="4">
      <t>メ</t>
    </rPh>
    <phoneticPr fontId="2"/>
  </si>
  <si>
    <t>25人目</t>
    <rPh sb="2" eb="3">
      <t>ニン</t>
    </rPh>
    <rPh sb="3" eb="4">
      <t>メ</t>
    </rPh>
    <phoneticPr fontId="2"/>
  </si>
  <si>
    <t>26人目</t>
    <rPh sb="2" eb="3">
      <t>ニン</t>
    </rPh>
    <rPh sb="3" eb="4">
      <t>メ</t>
    </rPh>
    <phoneticPr fontId="2"/>
  </si>
  <si>
    <t>27人目</t>
    <rPh sb="2" eb="3">
      <t>ニン</t>
    </rPh>
    <rPh sb="3" eb="4">
      <t>メ</t>
    </rPh>
    <phoneticPr fontId="2"/>
  </si>
  <si>
    <t>28人目</t>
    <rPh sb="2" eb="3">
      <t>ニン</t>
    </rPh>
    <rPh sb="3" eb="4">
      <t>メ</t>
    </rPh>
    <phoneticPr fontId="2"/>
  </si>
  <si>
    <t>29人目</t>
    <rPh sb="2" eb="3">
      <t>ニン</t>
    </rPh>
    <rPh sb="3" eb="4">
      <t>メ</t>
    </rPh>
    <phoneticPr fontId="2"/>
  </si>
  <si>
    <t>30人目</t>
    <rPh sb="2" eb="3">
      <t>ニン</t>
    </rPh>
    <rPh sb="3" eb="4">
      <t>メ</t>
    </rPh>
    <phoneticPr fontId="2"/>
  </si>
  <si>
    <t>31人目</t>
    <rPh sb="2" eb="3">
      <t>ニン</t>
    </rPh>
    <rPh sb="3" eb="4">
      <t>メ</t>
    </rPh>
    <phoneticPr fontId="2"/>
  </si>
  <si>
    <t>エラー内容</t>
    <rPh sb="3" eb="5">
      <t>ナイヨウ</t>
    </rPh>
    <phoneticPr fontId="2"/>
  </si>
  <si>
    <t>判定</t>
    <rPh sb="0" eb="2">
      <t>ハンテイ</t>
    </rPh>
    <phoneticPr fontId="2"/>
  </si>
  <si>
    <t>性別矛盾</t>
    <rPh sb="0" eb="2">
      <t>セイベツ</t>
    </rPh>
    <rPh sb="2" eb="4">
      <t>ムジュン</t>
    </rPh>
    <phoneticPr fontId="2"/>
  </si>
  <si>
    <t>フィールドか</t>
    <phoneticPr fontId="2"/>
  </si>
  <si>
    <t>学年種目</t>
    <rPh sb="0" eb="2">
      <t>ガクネン</t>
    </rPh>
    <rPh sb="2" eb="4">
      <t>シュモク</t>
    </rPh>
    <phoneticPr fontId="2"/>
  </si>
  <si>
    <t>性別種目</t>
    <rPh sb="0" eb="2">
      <t>セイベツ</t>
    </rPh>
    <rPh sb="2" eb="4">
      <t>シュモク</t>
    </rPh>
    <phoneticPr fontId="2"/>
  </si>
  <si>
    <t>学年別</t>
    <rPh sb="0" eb="3">
      <t>ガクネンベツ</t>
    </rPh>
    <phoneticPr fontId="2"/>
  </si>
  <si>
    <t>フィールドか</t>
    <phoneticPr fontId="2"/>
  </si>
  <si>
    <t>学年矛盾</t>
    <rPh sb="0" eb="2">
      <t>ガクネン</t>
    </rPh>
    <rPh sb="2" eb="4">
      <t>ムジュン</t>
    </rPh>
    <phoneticPr fontId="2"/>
  </si>
  <si>
    <t>記録桁間違い</t>
    <rPh sb="0" eb="2">
      <t>キロク</t>
    </rPh>
    <rPh sb="2" eb="3">
      <t>ケタ</t>
    </rPh>
    <rPh sb="3" eb="5">
      <t>マチガ</t>
    </rPh>
    <phoneticPr fontId="2"/>
  </si>
  <si>
    <t>記録桁</t>
    <rPh sb="0" eb="2">
      <t>キロク</t>
    </rPh>
    <rPh sb="2" eb="3">
      <t>ケタ</t>
    </rPh>
    <phoneticPr fontId="2"/>
  </si>
  <si>
    <t>審判役員</t>
    <rPh sb="0" eb="2">
      <t>シンパン</t>
    </rPh>
    <rPh sb="2" eb="4">
      <t>ヤクイン</t>
    </rPh>
    <phoneticPr fontId="2"/>
  </si>
  <si>
    <t>名前ありフラグ</t>
    <rPh sb="0" eb="2">
      <t>ナマエ</t>
    </rPh>
    <phoneticPr fontId="2"/>
  </si>
  <si>
    <t>学年なし</t>
    <phoneticPr fontId="2"/>
  </si>
  <si>
    <t>性別なし</t>
    <phoneticPr fontId="2"/>
  </si>
  <si>
    <t>県なし</t>
    <phoneticPr fontId="2"/>
  </si>
  <si>
    <t>学校ｺｰﾄﾞなし</t>
    <phoneticPr fontId="2"/>
  </si>
  <si>
    <t>ﾅﾝﾊﾞｰなし</t>
    <phoneticPr fontId="2"/>
  </si>
  <si>
    <t>種目ｺｰﾄﾞなし</t>
    <phoneticPr fontId="2"/>
  </si>
  <si>
    <t>男子</t>
    <rPh sb="0" eb="2">
      <t>ダンシ</t>
    </rPh>
    <phoneticPr fontId="2"/>
  </si>
  <si>
    <t>女子</t>
    <rPh sb="0" eb="2">
      <t>ジョシ</t>
    </rPh>
    <phoneticPr fontId="2"/>
  </si>
  <si>
    <t>種目別
参加人数</t>
    <phoneticPr fontId="2"/>
  </si>
  <si>
    <t>種目人数
エラーチェック</t>
    <rPh sb="0" eb="2">
      <t>シュモク</t>
    </rPh>
    <rPh sb="2" eb="4">
      <t>ニンズウ</t>
    </rPh>
    <phoneticPr fontId="2"/>
  </si>
  <si>
    <t>笠岡市立新吉中学校</t>
    <phoneticPr fontId="2"/>
  </si>
  <si>
    <t>*入力する前にご一読ください。</t>
    <rPh sb="1" eb="3">
      <t>ニュウリョク</t>
    </rPh>
    <rPh sb="5" eb="6">
      <t>マエ</t>
    </rPh>
    <rPh sb="8" eb="10">
      <t>イチドク</t>
    </rPh>
    <phoneticPr fontId="2"/>
  </si>
  <si>
    <t>エントリー時には必ず下にある「提出前にここを確認してください」のタブを選択し、
エラーがないことを確認してから印刷やデータの送信をしてください。</t>
    <rPh sb="5" eb="6">
      <t>ジ</t>
    </rPh>
    <rPh sb="8" eb="9">
      <t>カナラ</t>
    </rPh>
    <rPh sb="10" eb="11">
      <t>シタ</t>
    </rPh>
    <rPh sb="15" eb="17">
      <t>テイシュツ</t>
    </rPh>
    <rPh sb="17" eb="18">
      <t>マエ</t>
    </rPh>
    <rPh sb="22" eb="24">
      <t>カクニン</t>
    </rPh>
    <rPh sb="35" eb="37">
      <t>センタク</t>
    </rPh>
    <rPh sb="49" eb="51">
      <t>カクニン</t>
    </rPh>
    <rPh sb="55" eb="57">
      <t>インサツ</t>
    </rPh>
    <rPh sb="62" eb="64">
      <t>ソウシン</t>
    </rPh>
    <phoneticPr fontId="2"/>
  </si>
  <si>
    <t>外字の生徒も同様にエントリー時に連絡をお願いします。
メールにどのような漢字か説明を入れてください。
(例)　高橋の「高」ははしご高です。　</t>
    <rPh sb="0" eb="2">
      <t>ガイジ</t>
    </rPh>
    <rPh sb="3" eb="5">
      <t>セイト</t>
    </rPh>
    <rPh sb="6" eb="8">
      <t>ドウヨウ</t>
    </rPh>
    <rPh sb="14" eb="15">
      <t>ジ</t>
    </rPh>
    <rPh sb="16" eb="18">
      <t>レンラク</t>
    </rPh>
    <rPh sb="20" eb="21">
      <t>ネガ</t>
    </rPh>
    <rPh sb="36" eb="38">
      <t>カンジ</t>
    </rPh>
    <rPh sb="39" eb="41">
      <t>セツメイ</t>
    </rPh>
    <rPh sb="42" eb="43">
      <t>イ</t>
    </rPh>
    <rPh sb="52" eb="53">
      <t>レイ</t>
    </rPh>
    <rPh sb="55" eb="57">
      <t>タカハシ</t>
    </rPh>
    <rPh sb="59" eb="60">
      <t>タカ</t>
    </rPh>
    <rPh sb="65" eb="66">
      <t>タカ</t>
    </rPh>
    <phoneticPr fontId="2"/>
  </si>
  <si>
    <t>カナを半角カタカナで記入してください。生徒名の間には半角スペースを記入してください。</t>
    <rPh sb="3" eb="5">
      <t>ハンカク</t>
    </rPh>
    <rPh sb="10" eb="12">
      <t>キニュウ</t>
    </rPh>
    <rPh sb="19" eb="21">
      <t>セイト</t>
    </rPh>
    <rPh sb="21" eb="22">
      <t>メイ</t>
    </rPh>
    <rPh sb="23" eb="24">
      <t>アイダ</t>
    </rPh>
    <rPh sb="26" eb="28">
      <t>ハンカク</t>
    </rPh>
    <rPh sb="33" eb="35">
      <t>キニュウ</t>
    </rPh>
    <phoneticPr fontId="2"/>
  </si>
  <si>
    <t>下の入力規則にしたがって記入してください。入力規則以外ではエラーが表示されます。</t>
    <rPh sb="0" eb="1">
      <t>シタ</t>
    </rPh>
    <rPh sb="2" eb="4">
      <t>ニュウリョク</t>
    </rPh>
    <rPh sb="4" eb="6">
      <t>キソク</t>
    </rPh>
    <rPh sb="12" eb="14">
      <t>キニュウ</t>
    </rPh>
    <rPh sb="21" eb="23">
      <t>ニュウリョク</t>
    </rPh>
    <rPh sb="23" eb="25">
      <t>キソク</t>
    </rPh>
    <rPh sb="25" eb="27">
      <t>イガイ</t>
    </rPh>
    <rPh sb="33" eb="35">
      <t>ヒョウジ</t>
    </rPh>
    <phoneticPr fontId="2"/>
  </si>
  <si>
    <t>＊名前の入力規則</t>
    <rPh sb="1" eb="3">
      <t>ナマエ</t>
    </rPh>
    <rPh sb="4" eb="6">
      <t>ニュウリョク</t>
    </rPh>
    <rPh sb="6" eb="8">
      <t>キソク</t>
    </rPh>
    <phoneticPr fontId="2"/>
  </si>
  <si>
    <t>学年を記入してください。</t>
    <rPh sb="0" eb="2">
      <t>ガクネン</t>
    </rPh>
    <rPh sb="3" eb="5">
      <t>キニュウ</t>
    </rPh>
    <phoneticPr fontId="2"/>
  </si>
  <si>
    <t>男子は１、女子は2と入力してください。</t>
    <rPh sb="0" eb="2">
      <t>ダンシ</t>
    </rPh>
    <rPh sb="5" eb="7">
      <t>ジョシ</t>
    </rPh>
    <rPh sb="10" eb="12">
      <t>ニュウリョク</t>
    </rPh>
    <phoneticPr fontId="2"/>
  </si>
  <si>
    <t>割り当てられたナンバーを記入してください。</t>
    <rPh sb="0" eb="1">
      <t>ワ</t>
    </rPh>
    <rPh sb="2" eb="3">
      <t>ア</t>
    </rPh>
    <rPh sb="12" eb="14">
      <t>キニュウ</t>
    </rPh>
    <phoneticPr fontId="2"/>
  </si>
  <si>
    <t>表の右側、または下のタブを参照してください。</t>
    <rPh sb="0" eb="1">
      <t>ヒョウ</t>
    </rPh>
    <rPh sb="2" eb="4">
      <t>ミギガワ</t>
    </rPh>
    <rPh sb="8" eb="9">
      <t>シタ</t>
    </rPh>
    <rPh sb="13" eb="15">
      <t>サンショウ</t>
    </rPh>
    <phoneticPr fontId="2"/>
  </si>
  <si>
    <t>種目コードを入力すると、自動で入力されます。</t>
    <rPh sb="0" eb="2">
      <t>シュモク</t>
    </rPh>
    <rPh sb="6" eb="8">
      <t>ニュウリョク</t>
    </rPh>
    <rPh sb="12" eb="14">
      <t>ジドウ</t>
    </rPh>
    <rPh sb="15" eb="17">
      <t>ニュウリョク</t>
    </rPh>
    <phoneticPr fontId="2"/>
  </si>
  <si>
    <t>トラック種目は7桁、フィールド種目は5桁で入力します。
番組編成時（組を分ける）に必要なので記録がある生徒は必ず入力してください
（例）
トラック種目　　　13秒01　→　0001301　　24秒99　→　0002499　　
　　　　　　　　　　 63秒25　　→　0010325　　（分に直して7桁で入力）
　　　　　　　　　　 2分30秒12　→　0023012　　　13分45秒00　→　0134500　　
フィールド種目　1m45　→　00145　　　13m12　→　01312　</t>
    <rPh sb="4" eb="6">
      <t>シュモク</t>
    </rPh>
    <rPh sb="8" eb="9">
      <t>ケタ</t>
    </rPh>
    <rPh sb="15" eb="17">
      <t>シュモク</t>
    </rPh>
    <rPh sb="19" eb="20">
      <t>ケタ</t>
    </rPh>
    <rPh sb="21" eb="23">
      <t>ニュウリョク</t>
    </rPh>
    <rPh sb="28" eb="30">
      <t>バングミ</t>
    </rPh>
    <rPh sb="30" eb="32">
      <t>ヘンセイ</t>
    </rPh>
    <rPh sb="32" eb="33">
      <t>ジ</t>
    </rPh>
    <rPh sb="34" eb="35">
      <t>クミ</t>
    </rPh>
    <rPh sb="36" eb="37">
      <t>ワ</t>
    </rPh>
    <rPh sb="41" eb="43">
      <t>ヒツヨウ</t>
    </rPh>
    <rPh sb="46" eb="48">
      <t>キロク</t>
    </rPh>
    <rPh sb="51" eb="53">
      <t>セイト</t>
    </rPh>
    <rPh sb="54" eb="55">
      <t>カナラ</t>
    </rPh>
    <rPh sb="56" eb="58">
      <t>ニュウリョク</t>
    </rPh>
    <rPh sb="67" eb="68">
      <t>レイ</t>
    </rPh>
    <rPh sb="74" eb="76">
      <t>シュモク</t>
    </rPh>
    <rPh sb="81" eb="82">
      <t>ビョウ</t>
    </rPh>
    <rPh sb="98" eb="99">
      <t>ビョウ</t>
    </rPh>
    <rPh sb="127" eb="128">
      <t>ビョウ</t>
    </rPh>
    <rPh sb="144" eb="145">
      <t>フン</t>
    </rPh>
    <rPh sb="168" eb="169">
      <t>フン</t>
    </rPh>
    <rPh sb="171" eb="172">
      <t>ビョウ</t>
    </rPh>
    <rPh sb="189" eb="190">
      <t>フン</t>
    </rPh>
    <rPh sb="192" eb="193">
      <t>ビョウ</t>
    </rPh>
    <rPh sb="213" eb="215">
      <t>シュモク</t>
    </rPh>
    <phoneticPr fontId="2"/>
  </si>
  <si>
    <t>記載しない。担当の処理用の番号です。</t>
    <rPh sb="0" eb="2">
      <t>キサイ</t>
    </rPh>
    <rPh sb="6" eb="8">
      <t>タントウ</t>
    </rPh>
    <rPh sb="9" eb="12">
      <t>ショリヨウ</t>
    </rPh>
    <rPh sb="13" eb="15">
      <t>バンゴウ</t>
    </rPh>
    <phoneticPr fontId="2"/>
  </si>
  <si>
    <t>基本は生徒名の間に全角スペースを入れ、5文字、または6文字で記入します。
半角スペースは基本は使用しません。(名前がカタカナで7文字以上など、極端に長い場合を除く。)
下の例を見て記入してください。</t>
    <rPh sb="0" eb="2">
      <t>キホン</t>
    </rPh>
    <rPh sb="3" eb="5">
      <t>セイト</t>
    </rPh>
    <rPh sb="5" eb="6">
      <t>メイ</t>
    </rPh>
    <rPh sb="7" eb="8">
      <t>アイダ</t>
    </rPh>
    <rPh sb="9" eb="11">
      <t>ゼンカク</t>
    </rPh>
    <rPh sb="16" eb="17">
      <t>イ</t>
    </rPh>
    <rPh sb="20" eb="22">
      <t>モジ</t>
    </rPh>
    <rPh sb="27" eb="29">
      <t>モジ</t>
    </rPh>
    <rPh sb="30" eb="32">
      <t>キニュウ</t>
    </rPh>
    <rPh sb="37" eb="39">
      <t>ハンカク</t>
    </rPh>
    <rPh sb="44" eb="46">
      <t>キホン</t>
    </rPh>
    <rPh sb="47" eb="49">
      <t>シヨウ</t>
    </rPh>
    <rPh sb="55" eb="57">
      <t>ナマエ</t>
    </rPh>
    <rPh sb="64" eb="68">
      <t>モジイジョウ</t>
    </rPh>
    <rPh sb="71" eb="73">
      <t>キョクタン</t>
    </rPh>
    <rPh sb="74" eb="75">
      <t>ナガ</t>
    </rPh>
    <rPh sb="76" eb="78">
      <t>バアイ</t>
    </rPh>
    <rPh sb="79" eb="80">
      <t>ノゾ</t>
    </rPh>
    <rPh sb="84" eb="85">
      <t>シタ</t>
    </rPh>
    <rPh sb="86" eb="87">
      <t>レイ</t>
    </rPh>
    <rPh sb="88" eb="89">
      <t>ミ</t>
    </rPh>
    <rPh sb="90" eb="92">
      <t>キニュウ</t>
    </rPh>
    <phoneticPr fontId="2"/>
  </si>
  <si>
    <t>岡山○太郎　　　　　　　　実際の表記　【岡山　太郎】</t>
    <rPh sb="0" eb="2">
      <t>オカヤマ</t>
    </rPh>
    <rPh sb="3" eb="5">
      <t>タロウ</t>
    </rPh>
    <rPh sb="13" eb="15">
      <t>ジッサイ</t>
    </rPh>
    <rPh sb="16" eb="18">
      <t>ヒョウキ</t>
    </rPh>
    <rPh sb="20" eb="22">
      <t>オカヤマ</t>
    </rPh>
    <rPh sb="23" eb="25">
      <t>タロウ</t>
    </rPh>
    <phoneticPr fontId="2"/>
  </si>
  <si>
    <t>岡山○桃太郎　　　　　　 実際の表記　【岡山　桃太郎】</t>
    <rPh sb="0" eb="2">
      <t>オカヤマ</t>
    </rPh>
    <rPh sb="3" eb="4">
      <t>モモ</t>
    </rPh>
    <rPh sb="4" eb="6">
      <t>タロウ</t>
    </rPh>
    <rPh sb="13" eb="15">
      <t>ジッサイ</t>
    </rPh>
    <rPh sb="16" eb="18">
      <t>ヒョウキ</t>
    </rPh>
    <rPh sb="20" eb="22">
      <t>オカヤマ</t>
    </rPh>
    <rPh sb="23" eb="24">
      <t>モモ</t>
    </rPh>
    <rPh sb="24" eb="26">
      <t>タロウ</t>
    </rPh>
    <phoneticPr fontId="2"/>
  </si>
  <si>
    <t>姓2文字</t>
    <rPh sb="0" eb="1">
      <t>セイ</t>
    </rPh>
    <rPh sb="2" eb="4">
      <t>モジ</t>
    </rPh>
    <phoneticPr fontId="2"/>
  </si>
  <si>
    <t>岡山○○陸　　　　　　　　実際の表記　【岡山　　陸】</t>
    <rPh sb="0" eb="2">
      <t>オカヤマ</t>
    </rPh>
    <rPh sb="4" eb="5">
      <t>リク</t>
    </rPh>
    <rPh sb="13" eb="15">
      <t>ジッサイ</t>
    </rPh>
    <rPh sb="16" eb="18">
      <t>ヒョウキ</t>
    </rPh>
    <rPh sb="20" eb="22">
      <t>オカヤマ</t>
    </rPh>
    <rPh sb="24" eb="25">
      <t>リク</t>
    </rPh>
    <phoneticPr fontId="2"/>
  </si>
  <si>
    <t>姓1文字</t>
    <rPh sb="0" eb="1">
      <t>セイ</t>
    </rPh>
    <rPh sb="2" eb="4">
      <t>モジ</t>
    </rPh>
    <phoneticPr fontId="2"/>
  </si>
  <si>
    <t>陸○○太郎　　　　　　　　実際の表記　【陸　　太郎】</t>
    <rPh sb="0" eb="1">
      <t>リク</t>
    </rPh>
    <rPh sb="3" eb="5">
      <t>タロウ</t>
    </rPh>
    <rPh sb="20" eb="21">
      <t>リク</t>
    </rPh>
    <phoneticPr fontId="2"/>
  </si>
  <si>
    <t>陸○○○上　　　　　　　　実際の表記　【陸　　　上】</t>
    <rPh sb="0" eb="1">
      <t>リク</t>
    </rPh>
    <rPh sb="4" eb="5">
      <t>ジョウ</t>
    </rPh>
    <rPh sb="20" eb="21">
      <t>リク</t>
    </rPh>
    <rPh sb="24" eb="25">
      <t>ジョウ</t>
    </rPh>
    <phoneticPr fontId="2"/>
  </si>
  <si>
    <t>陸○桃太郎　　　　　　　　実際の表記　【陸　桃太郎】</t>
    <rPh sb="0" eb="1">
      <t>リク</t>
    </rPh>
    <rPh sb="2" eb="3">
      <t>モモ</t>
    </rPh>
    <rPh sb="3" eb="5">
      <t>タロウ</t>
    </rPh>
    <rPh sb="22" eb="23">
      <t>モモ</t>
    </rPh>
    <phoneticPr fontId="2"/>
  </si>
  <si>
    <t>姓3文字</t>
    <rPh sb="0" eb="1">
      <t>セイ</t>
    </rPh>
    <rPh sb="2" eb="4">
      <t>モジ</t>
    </rPh>
    <phoneticPr fontId="2"/>
  </si>
  <si>
    <t>桃太郎○陸　　　　　　　　実際の表記　【桃太郎　陸】</t>
    <rPh sb="0" eb="1">
      <t>モモ</t>
    </rPh>
    <rPh sb="1" eb="3">
      <t>タロウ</t>
    </rPh>
    <rPh sb="4" eb="5">
      <t>リク</t>
    </rPh>
    <rPh sb="20" eb="21">
      <t>モモ</t>
    </rPh>
    <rPh sb="21" eb="23">
      <t>タロウ</t>
    </rPh>
    <rPh sb="24" eb="25">
      <t>リク</t>
    </rPh>
    <phoneticPr fontId="2"/>
  </si>
  <si>
    <t>桃太郎○陸男　　　　　　 実際の表記　【桃太郎　陸男】</t>
    <rPh sb="0" eb="1">
      <t>モモ</t>
    </rPh>
    <rPh sb="1" eb="3">
      <t>タロウ</t>
    </rPh>
    <rPh sb="4" eb="5">
      <t>リク</t>
    </rPh>
    <rPh sb="5" eb="6">
      <t>オトコ</t>
    </rPh>
    <rPh sb="20" eb="21">
      <t>モモ</t>
    </rPh>
    <rPh sb="21" eb="23">
      <t>タロウ</t>
    </rPh>
    <rPh sb="24" eb="25">
      <t>リク</t>
    </rPh>
    <rPh sb="25" eb="26">
      <t>オトコ</t>
    </rPh>
    <phoneticPr fontId="2"/>
  </si>
  <si>
    <t>桃太郎りくお　　　 　 　　 実際の表記　【桃太郎りくお】</t>
    <rPh sb="0" eb="1">
      <t>モモ</t>
    </rPh>
    <rPh sb="1" eb="3">
      <t>タロウ</t>
    </rPh>
    <rPh sb="22" eb="23">
      <t>モモ</t>
    </rPh>
    <rPh sb="23" eb="25">
      <t>タロウ</t>
    </rPh>
    <phoneticPr fontId="2"/>
  </si>
  <si>
    <t>陸○ももずき　　　　　　　 実際の表記　【陸　ももずき】</t>
    <rPh sb="0" eb="1">
      <t>リク</t>
    </rPh>
    <phoneticPr fontId="2"/>
  </si>
  <si>
    <t>岡山ももずき　　　　　　　 実際の表記　【岡山ももずき】</t>
    <rPh sb="0" eb="2">
      <t>オカヤマ</t>
    </rPh>
    <rPh sb="14" eb="16">
      <t>ジッサイ</t>
    </rPh>
    <rPh sb="17" eb="19">
      <t>ヒョウキ</t>
    </rPh>
    <rPh sb="21" eb="23">
      <t>オカヤマ</t>
    </rPh>
    <phoneticPr fontId="2"/>
  </si>
  <si>
    <t>桃太郎ももずき　　　　　　実際の表記　【桃太郎ももずき】　　＊この場合担当に連絡ください</t>
    <rPh sb="0" eb="1">
      <t>モモ</t>
    </rPh>
    <rPh sb="1" eb="3">
      <t>タロウ</t>
    </rPh>
    <rPh sb="33" eb="35">
      <t>バアイ</t>
    </rPh>
    <rPh sb="35" eb="37">
      <t>タントウ</t>
    </rPh>
    <rPh sb="38" eb="40">
      <t>レンラク</t>
    </rPh>
    <phoneticPr fontId="2"/>
  </si>
  <si>
    <t>姓4文字</t>
    <rPh sb="0" eb="1">
      <t>セイ</t>
    </rPh>
    <rPh sb="2" eb="4">
      <t>モジ</t>
    </rPh>
    <phoneticPr fontId="2"/>
  </si>
  <si>
    <t>ももずき○陸　　　 　 　　 実際の表記　【ももずき　陸】</t>
    <rPh sb="5" eb="6">
      <t>リク</t>
    </rPh>
    <rPh sb="27" eb="28">
      <t>リク</t>
    </rPh>
    <phoneticPr fontId="2"/>
  </si>
  <si>
    <t>ももずき陸男　　　 　 　　 実際の表記　【ももずき陸男】</t>
    <rPh sb="4" eb="5">
      <t>リク</t>
    </rPh>
    <rPh sb="5" eb="6">
      <t>オトコ</t>
    </rPh>
    <rPh sb="26" eb="27">
      <t>リク</t>
    </rPh>
    <rPh sb="27" eb="28">
      <t>オトコ</t>
    </rPh>
    <phoneticPr fontId="2"/>
  </si>
  <si>
    <t>ももずき桃太郎　　　 　 　実際の表記　【ももずき桃太郎】　　＊この場合担当に連絡ください</t>
    <rPh sb="4" eb="5">
      <t>モモ</t>
    </rPh>
    <rPh sb="5" eb="7">
      <t>タロウ</t>
    </rPh>
    <rPh sb="25" eb="26">
      <t>モモ</t>
    </rPh>
    <rPh sb="26" eb="28">
      <t>タロウ</t>
    </rPh>
    <phoneticPr fontId="2"/>
  </si>
  <si>
    <t>（例）全角スペースを○であらわしています。　右に実際に記入する表記を【】の中に示しています。</t>
    <rPh sb="1" eb="2">
      <t>レイ</t>
    </rPh>
    <rPh sb="3" eb="5">
      <t>ゼンカク</t>
    </rPh>
    <rPh sb="22" eb="23">
      <t>ミギ</t>
    </rPh>
    <rPh sb="24" eb="26">
      <t>ジッサイ</t>
    </rPh>
    <rPh sb="27" eb="29">
      <t>キニュウ</t>
    </rPh>
    <rPh sb="31" eb="33">
      <t>ヒョウキ</t>
    </rPh>
    <rPh sb="37" eb="38">
      <t>ナカ</t>
    </rPh>
    <rPh sb="39" eb="40">
      <t>シメ</t>
    </rPh>
    <phoneticPr fontId="2"/>
  </si>
  <si>
    <t>県コードを入力します。岡山県の都道府県コードは「33」です。1人目に入力をすると、2人目以降は名前を入力すると自動で同じコードが入力されます。チーム内で違うコードの場合、式が消えた場合は手入力をお願いします。</t>
    <rPh sb="0" eb="1">
      <t>ケン</t>
    </rPh>
    <rPh sb="5" eb="7">
      <t>ニュウリョク</t>
    </rPh>
    <rPh sb="11" eb="14">
      <t>オカヤマケン</t>
    </rPh>
    <rPh sb="15" eb="19">
      <t>トドウフケン</t>
    </rPh>
    <rPh sb="31" eb="32">
      <t>ニン</t>
    </rPh>
    <rPh sb="32" eb="33">
      <t>メ</t>
    </rPh>
    <rPh sb="34" eb="36">
      <t>ニュウリョク</t>
    </rPh>
    <rPh sb="42" eb="43">
      <t>ニン</t>
    </rPh>
    <rPh sb="43" eb="44">
      <t>メ</t>
    </rPh>
    <rPh sb="44" eb="46">
      <t>イコウ</t>
    </rPh>
    <rPh sb="47" eb="49">
      <t>ナマエ</t>
    </rPh>
    <rPh sb="50" eb="52">
      <t>ニュウリョク</t>
    </rPh>
    <rPh sb="55" eb="57">
      <t>ジドウ</t>
    </rPh>
    <rPh sb="58" eb="59">
      <t>オナ</t>
    </rPh>
    <rPh sb="64" eb="66">
      <t>ニュウリョク</t>
    </rPh>
    <rPh sb="74" eb="75">
      <t>ナイ</t>
    </rPh>
    <rPh sb="76" eb="77">
      <t>チガ</t>
    </rPh>
    <rPh sb="82" eb="84">
      <t>バアイ</t>
    </rPh>
    <rPh sb="85" eb="86">
      <t>シキ</t>
    </rPh>
    <rPh sb="87" eb="88">
      <t>キ</t>
    </rPh>
    <rPh sb="90" eb="92">
      <t>バアイ</t>
    </rPh>
    <rPh sb="93" eb="94">
      <t>テ</t>
    </rPh>
    <rPh sb="94" eb="96">
      <t>ニュウリョク</t>
    </rPh>
    <rPh sb="98" eb="99">
      <t>ネガ</t>
    </rPh>
    <phoneticPr fontId="2"/>
  </si>
  <si>
    <t>学校コードを入力します。「335+学校番号」の6桁です。下のタブにある数字を使ってください。1人目に入力をすると、3人目以降は名前を入力すると自動で同じコードが入力されます。チーム内で違うコードの場合、式が消えた場合は手入力をお願いします。</t>
    <rPh sb="0" eb="2">
      <t>ガッコウ</t>
    </rPh>
    <rPh sb="6" eb="8">
      <t>ニュウリョク</t>
    </rPh>
    <rPh sb="17" eb="19">
      <t>ガッコウ</t>
    </rPh>
    <rPh sb="19" eb="21">
      <t>バンゴウ</t>
    </rPh>
    <rPh sb="24" eb="25">
      <t>ケタ</t>
    </rPh>
    <rPh sb="28" eb="29">
      <t>シタ</t>
    </rPh>
    <rPh sb="35" eb="37">
      <t>スウジ</t>
    </rPh>
    <rPh sb="38" eb="39">
      <t>ツカ</t>
    </rPh>
    <rPh sb="47" eb="48">
      <t>ニン</t>
    </rPh>
    <rPh sb="48" eb="49">
      <t>メ</t>
    </rPh>
    <rPh sb="50" eb="52">
      <t>ニュウリョク</t>
    </rPh>
    <rPh sb="58" eb="59">
      <t>ニン</t>
    </rPh>
    <rPh sb="59" eb="60">
      <t>メ</t>
    </rPh>
    <rPh sb="60" eb="62">
      <t>イコウ</t>
    </rPh>
    <rPh sb="63" eb="65">
      <t>ナマエ</t>
    </rPh>
    <rPh sb="66" eb="68">
      <t>ニュウリョク</t>
    </rPh>
    <rPh sb="71" eb="73">
      <t>ジドウ</t>
    </rPh>
    <rPh sb="74" eb="75">
      <t>オナ</t>
    </rPh>
    <rPh sb="80" eb="82">
      <t>ニュウリョク</t>
    </rPh>
    <rPh sb="90" eb="91">
      <t>ナイ</t>
    </rPh>
    <rPh sb="92" eb="93">
      <t>チガ</t>
    </rPh>
    <rPh sb="98" eb="100">
      <t>バアイ</t>
    </rPh>
    <rPh sb="109" eb="110">
      <t>テ</t>
    </rPh>
    <rPh sb="110" eb="112">
      <t>ニュウリョク</t>
    </rPh>
    <rPh sb="114" eb="115">
      <t>ネガ</t>
    </rPh>
    <phoneticPr fontId="2"/>
  </si>
  <si>
    <t xml:space="preserve">こちらの処理上、このシートでは名前が7文字以上の生徒はエラーが出ます。
記入ミスでなく、カタカナ等で長い場合はその生徒のエラーのみ無視し、
申し込みのメール等にその旨を伝えてもらえると助かります。
（連絡がない場合はスタートリストなど、正しく表示できない可能性があります。）
</t>
    <rPh sb="4" eb="6">
      <t>ショリ</t>
    </rPh>
    <rPh sb="6" eb="7">
      <t>ジョウ</t>
    </rPh>
    <rPh sb="15" eb="17">
      <t>ナマエ</t>
    </rPh>
    <rPh sb="19" eb="23">
      <t>モジイジョウ</t>
    </rPh>
    <rPh sb="24" eb="26">
      <t>セイト</t>
    </rPh>
    <rPh sb="31" eb="32">
      <t>デ</t>
    </rPh>
    <rPh sb="36" eb="38">
      <t>キニュウ</t>
    </rPh>
    <rPh sb="48" eb="49">
      <t>ナド</t>
    </rPh>
    <rPh sb="50" eb="51">
      <t>ナガ</t>
    </rPh>
    <rPh sb="52" eb="54">
      <t>バアイ</t>
    </rPh>
    <rPh sb="57" eb="59">
      <t>セイト</t>
    </rPh>
    <rPh sb="65" eb="67">
      <t>ムシ</t>
    </rPh>
    <rPh sb="70" eb="71">
      <t>モウ</t>
    </rPh>
    <rPh sb="72" eb="73">
      <t>コ</t>
    </rPh>
    <rPh sb="78" eb="79">
      <t>トウ</t>
    </rPh>
    <rPh sb="82" eb="83">
      <t>ムネ</t>
    </rPh>
    <rPh sb="84" eb="85">
      <t>ツタ</t>
    </rPh>
    <rPh sb="92" eb="93">
      <t>タス</t>
    </rPh>
    <rPh sb="100" eb="102">
      <t>レンラク</t>
    </rPh>
    <rPh sb="105" eb="107">
      <t>バアイ</t>
    </rPh>
    <rPh sb="118" eb="119">
      <t>タダ</t>
    </rPh>
    <rPh sb="121" eb="123">
      <t>ヒョウジ</t>
    </rPh>
    <rPh sb="127" eb="130">
      <t>カノウセイ</t>
    </rPh>
    <phoneticPr fontId="2"/>
  </si>
  <si>
    <t>スターター</t>
    <phoneticPr fontId="2"/>
  </si>
  <si>
    <r>
      <t xml:space="preserve">行の挿入は出来ないので、このシートには31人までしか入力できません。
それ以上の場合はこのエクセルシートをコピーし、ファイルを複数に分けて提出してください。
</t>
    </r>
    <r>
      <rPr>
        <b/>
        <sz val="11"/>
        <color indexed="10"/>
        <rFont val="ＭＳ Ｐゴシック"/>
        <family val="3"/>
        <charset val="128"/>
      </rPr>
      <t>このファイル内にタブを複製するとエントリーに支障が出ます。
絶対にタブの複製はしないでください。</t>
    </r>
    <rPh sb="0" eb="1">
      <t>ギョウ</t>
    </rPh>
    <rPh sb="2" eb="4">
      <t>ソウニュウ</t>
    </rPh>
    <rPh sb="5" eb="7">
      <t>デキ</t>
    </rPh>
    <rPh sb="21" eb="22">
      <t>ニン</t>
    </rPh>
    <rPh sb="26" eb="28">
      <t>ニュウリョク</t>
    </rPh>
    <rPh sb="37" eb="39">
      <t>イジョウ</t>
    </rPh>
    <rPh sb="40" eb="42">
      <t>バアイ</t>
    </rPh>
    <rPh sb="63" eb="65">
      <t>フクスウ</t>
    </rPh>
    <rPh sb="66" eb="67">
      <t>ワ</t>
    </rPh>
    <rPh sb="69" eb="71">
      <t>テイシュツ</t>
    </rPh>
    <rPh sb="85" eb="86">
      <t>ナイ</t>
    </rPh>
    <rPh sb="90" eb="92">
      <t>フクセイ</t>
    </rPh>
    <rPh sb="101" eb="103">
      <t>シショウ</t>
    </rPh>
    <rPh sb="104" eb="105">
      <t>デ</t>
    </rPh>
    <rPh sb="109" eb="111">
      <t>ゼッタイ</t>
    </rPh>
    <rPh sb="115" eb="117">
      <t>フクセイ</t>
    </rPh>
    <phoneticPr fontId="2"/>
  </si>
  <si>
    <t>＊入力の手順</t>
    <rPh sb="1" eb="3">
      <t>ニュウリョク</t>
    </rPh>
    <rPh sb="4" eb="6">
      <t>テジュン</t>
    </rPh>
    <phoneticPr fontId="2"/>
  </si>
  <si>
    <t>大会名を確認し、学校名に正式な名称を記入してください。参加者数は性別を入力している生徒を参照して自動で入力しています。</t>
    <rPh sb="0" eb="2">
      <t>タイカイ</t>
    </rPh>
    <rPh sb="2" eb="3">
      <t>メイ</t>
    </rPh>
    <rPh sb="4" eb="6">
      <t>カクニン</t>
    </rPh>
    <rPh sb="8" eb="10">
      <t>ガッコウ</t>
    </rPh>
    <rPh sb="10" eb="11">
      <t>メイ</t>
    </rPh>
    <rPh sb="12" eb="14">
      <t>セイシキ</t>
    </rPh>
    <rPh sb="15" eb="17">
      <t>メイショウ</t>
    </rPh>
    <rPh sb="18" eb="20">
      <t>キニュウ</t>
    </rPh>
    <rPh sb="27" eb="29">
      <t>サンカ</t>
    </rPh>
    <rPh sb="29" eb="30">
      <t>シャ</t>
    </rPh>
    <rPh sb="30" eb="31">
      <t>スウ</t>
    </rPh>
    <rPh sb="32" eb="34">
      <t>セイベツ</t>
    </rPh>
    <rPh sb="35" eb="37">
      <t>ニュウリョク</t>
    </rPh>
    <rPh sb="41" eb="43">
      <t>セイト</t>
    </rPh>
    <rPh sb="44" eb="46">
      <t>サンショウ</t>
    </rPh>
    <rPh sb="48" eb="50">
      <t>ジドウ</t>
    </rPh>
    <rPh sb="51" eb="53">
      <t>ニュウリョク</t>
    </rPh>
    <phoneticPr fontId="2"/>
  </si>
  <si>
    <t>競技会に参加するには審判の派遣が必要です。名前以外はドロップリストより選択してください。
審判の種別は審判手帳を確認してください。手帳がない場合は空欄にしてください。</t>
    <rPh sb="0" eb="3">
      <t>キョウギカイ</t>
    </rPh>
    <rPh sb="4" eb="6">
      <t>サンカ</t>
    </rPh>
    <rPh sb="10" eb="12">
      <t>シンパン</t>
    </rPh>
    <rPh sb="13" eb="15">
      <t>ハケン</t>
    </rPh>
    <rPh sb="16" eb="18">
      <t>ヒツヨウ</t>
    </rPh>
    <rPh sb="21" eb="23">
      <t>ナマエ</t>
    </rPh>
    <rPh sb="23" eb="25">
      <t>イガイ</t>
    </rPh>
    <rPh sb="35" eb="37">
      <t>センタク</t>
    </rPh>
    <rPh sb="45" eb="47">
      <t>シンパン</t>
    </rPh>
    <rPh sb="48" eb="50">
      <t>シュベツ</t>
    </rPh>
    <rPh sb="51" eb="53">
      <t>シンパン</t>
    </rPh>
    <rPh sb="53" eb="55">
      <t>テチョウ</t>
    </rPh>
    <rPh sb="56" eb="58">
      <t>カクニン</t>
    </rPh>
    <rPh sb="65" eb="67">
      <t>テチョウ</t>
    </rPh>
    <rPh sb="70" eb="72">
      <t>バアイ</t>
    </rPh>
    <rPh sb="73" eb="75">
      <t>クウラン</t>
    </rPh>
    <phoneticPr fontId="2"/>
  </si>
  <si>
    <t>令和２年度備前西地区中学校秋季体育大会陸上競技の部</t>
    <rPh sb="0" eb="1">
      <t>レイ</t>
    </rPh>
    <rPh sb="1" eb="2">
      <t>ワ</t>
    </rPh>
    <rPh sb="3" eb="5">
      <t>ネンド</t>
    </rPh>
    <rPh sb="5" eb="7">
      <t>ビゼン</t>
    </rPh>
    <rPh sb="7" eb="8">
      <t>ニシ</t>
    </rPh>
    <rPh sb="8" eb="10">
      <t>チク</t>
    </rPh>
    <rPh sb="10" eb="13">
      <t>チュウガッコウ</t>
    </rPh>
    <rPh sb="13" eb="15">
      <t>シュウキ</t>
    </rPh>
    <rPh sb="15" eb="17">
      <t>タイイク</t>
    </rPh>
    <rPh sb="17" eb="19">
      <t>タイカイ</t>
    </rPh>
    <rPh sb="19" eb="21">
      <t>リクジョウ</t>
    </rPh>
    <rPh sb="21" eb="23">
      <t>キョウギ</t>
    </rPh>
    <rPh sb="24" eb="25">
      <t>ブ</t>
    </rPh>
    <phoneticPr fontId="2"/>
  </si>
  <si>
    <t>リレー走順</t>
    <rPh sb="3" eb="4">
      <t>ソウ</t>
    </rPh>
    <rPh sb="4" eb="5">
      <t>ジュン</t>
    </rPh>
    <phoneticPr fontId="2"/>
  </si>
  <si>
    <t>リレー記録</t>
    <rPh sb="3" eb="5">
      <t>キロク</t>
    </rPh>
    <phoneticPr fontId="2"/>
  </si>
  <si>
    <t>審判員氏名</t>
    <rPh sb="0" eb="3">
      <t>シンパンイン</t>
    </rPh>
    <rPh sb="3" eb="5">
      <t>シメイ</t>
    </rPh>
    <phoneticPr fontId="2"/>
  </si>
  <si>
    <t>①</t>
    <phoneticPr fontId="2"/>
  </si>
  <si>
    <t>05210</t>
    <phoneticPr fontId="2"/>
  </si>
  <si>
    <t>②</t>
    <phoneticPr fontId="2"/>
  </si>
  <si>
    <t>③</t>
    <phoneticPr fontId="2"/>
  </si>
  <si>
    <t>④</t>
    <phoneticPr fontId="2"/>
  </si>
  <si>
    <t>⑤</t>
    <phoneticPr fontId="2"/>
  </si>
  <si>
    <t>⑥</t>
    <phoneticPr fontId="2"/>
  </si>
  <si>
    <t>リレー</t>
    <phoneticPr fontId="2"/>
  </si>
  <si>
    <t>第１走者　　→　①　　第２走者　　→　②　　第３走者　　→　③　第４走者　　→　④
補欠１人目 →　⑤　　補欠２人目 →　⑥　　と入力。　</t>
    <rPh sb="65" eb="67">
      <t>ニュウリョク</t>
    </rPh>
    <phoneticPr fontId="2"/>
  </si>
  <si>
    <t>第一走者の欄のみ、記録を５桁で入力する。　　例　５１秒３４　　→　05134</t>
    <rPh sb="0" eb="2">
      <t>ダイイチ</t>
    </rPh>
    <rPh sb="2" eb="4">
      <t>ソウシャ</t>
    </rPh>
    <rPh sb="5" eb="6">
      <t>ラン</t>
    </rPh>
    <rPh sb="9" eb="11">
      <t>キロク</t>
    </rPh>
    <rPh sb="13" eb="14">
      <t>ケタ</t>
    </rPh>
    <rPh sb="15" eb="17">
      <t>ニュウリョク</t>
    </rPh>
    <rPh sb="22" eb="23">
      <t>レイ</t>
    </rPh>
    <rPh sb="26" eb="27">
      <t>ビョウ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</si>
</sst>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1"/>
      <color indexed="9"/>
      <name val="ＭＳ ゴシック"/>
      <family val="3"/>
      <charset val="128"/>
    </font>
    <font>
      <b/>
      <sz val="11"/>
      <color indexed="12"/>
      <name val="ＭＳ ゴシック"/>
      <family val="3"/>
      <charset val="128"/>
    </font>
    <font>
      <sz val="11"/>
      <color indexed="12"/>
      <name val="ＭＳ ゴシック"/>
      <family val="3"/>
      <charset val="128"/>
    </font>
    <font>
      <sz val="10"/>
      <color indexed="10"/>
      <name val="ＭＳ Ｐゴシック"/>
      <family val="3"/>
      <charset val="128"/>
    </font>
    <font>
      <sz val="11"/>
      <color indexed="8"/>
      <name val="ＭＳ ゴシック"/>
      <family val="3"/>
      <charset val="128"/>
    </font>
    <font>
      <sz val="14"/>
      <name val="ＭＳ ゴシック"/>
      <family val="3"/>
      <charset val="128"/>
    </font>
    <font>
      <sz val="8"/>
      <name val="ＭＳ Ｐゴシック"/>
      <family val="3"/>
      <charset val="128"/>
    </font>
    <font>
      <sz val="10"/>
      <name val="ＭＳ Ｐゴシック"/>
      <family val="3"/>
      <charset val="128"/>
    </font>
    <font>
      <b/>
      <sz val="11"/>
      <color indexed="10"/>
      <name val="ＭＳ Ｐゴシック"/>
      <family val="3"/>
      <charset val="128"/>
    </font>
    <font>
      <sz val="11"/>
      <color rgb="FF0000FF"/>
      <name val="ＭＳ ゴシック"/>
      <family val="3"/>
      <charset val="128"/>
    </font>
    <font>
      <sz val="11"/>
      <color rgb="FFFF0000"/>
      <name val="ＭＳ Ｐゴシック"/>
      <family val="3"/>
      <charset val="128"/>
    </font>
    <font>
      <sz val="10"/>
      <color rgb="FFFF0000"/>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12"/>
      </left>
      <right style="thin">
        <color indexed="12"/>
      </right>
      <top style="thin">
        <color indexed="12"/>
      </top>
      <bottom style="thin">
        <color indexed="12"/>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style="medium">
        <color theme="1"/>
      </right>
      <top/>
      <bottom style="thin">
        <color theme="1"/>
      </bottom>
      <diagonal/>
    </border>
    <border>
      <left style="medium">
        <color theme="1"/>
      </left>
      <right style="medium">
        <color theme="1"/>
      </right>
      <top style="thin">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right style="thin">
        <color theme="1"/>
      </right>
      <top/>
      <bottom style="thin">
        <color theme="1"/>
      </bottom>
      <diagonal/>
    </border>
    <border>
      <left style="thin">
        <color theme="1"/>
      </left>
      <right style="medium">
        <color theme="1"/>
      </right>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diagonalUp="1">
      <left style="thin">
        <color theme="1"/>
      </left>
      <right style="medium">
        <color theme="1"/>
      </right>
      <top style="thin">
        <color theme="1"/>
      </top>
      <bottom style="thin">
        <color theme="1"/>
      </bottom>
      <diagonal style="thin">
        <color theme="1"/>
      </diagonal>
    </border>
    <border>
      <left/>
      <right style="medium">
        <color theme="1"/>
      </right>
      <top style="thin">
        <color theme="1"/>
      </top>
      <bottom style="thin">
        <color theme="1"/>
      </bottom>
      <diagonal/>
    </border>
    <border>
      <left/>
      <right style="medium">
        <color theme="1"/>
      </right>
      <top style="thin">
        <color theme="1"/>
      </top>
      <bottom style="medium">
        <color theme="1"/>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medium">
        <color theme="1"/>
      </right>
      <top style="medium">
        <color theme="1"/>
      </top>
      <bottom style="medium">
        <color theme="1"/>
      </bottom>
      <diagonal/>
    </border>
  </borders>
  <cellStyleXfs count="1">
    <xf numFmtId="0" fontId="0" fillId="0" borderId="0"/>
  </cellStyleXfs>
  <cellXfs count="170">
    <xf numFmtId="0" fontId="0" fillId="0" borderId="0" xfId="0"/>
    <xf numFmtId="49" fontId="4" fillId="0" borderId="0" xfId="0" applyNumberFormat="1" applyFont="1" applyProtection="1"/>
    <xf numFmtId="49" fontId="4" fillId="0" borderId="1" xfId="0" applyNumberFormat="1" applyFont="1" applyBorder="1" applyProtection="1"/>
    <xf numFmtId="49" fontId="4" fillId="0" borderId="0" xfId="0" applyNumberFormat="1" applyFont="1" applyFill="1" applyProtection="1"/>
    <xf numFmtId="49" fontId="1" fillId="0" borderId="1" xfId="0" applyNumberFormat="1" applyFont="1" applyBorder="1" applyProtection="1"/>
    <xf numFmtId="49" fontId="3" fillId="0" borderId="1" xfId="0" quotePrefix="1" applyNumberFormat="1" applyFont="1" applyFill="1" applyBorder="1" applyAlignment="1" applyProtection="1">
      <alignment horizontal="left"/>
    </xf>
    <xf numFmtId="49" fontId="4" fillId="0" borderId="2" xfId="0"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horizontal="right"/>
    </xf>
    <xf numFmtId="49" fontId="9" fillId="0" borderId="0" xfId="0" applyNumberFormat="1" applyFont="1" applyFill="1" applyProtection="1"/>
    <xf numFmtId="49" fontId="7" fillId="0" borderId="0" xfId="0" applyNumberFormat="1" applyFont="1" applyFill="1" applyBorder="1" applyProtection="1"/>
    <xf numFmtId="49" fontId="7" fillId="0" borderId="0" xfId="0" applyNumberFormat="1" applyFont="1" applyFill="1" applyBorder="1" applyAlignment="1" applyProtection="1">
      <alignment horizontal="left"/>
    </xf>
    <xf numFmtId="49" fontId="9" fillId="0" borderId="0" xfId="0" applyNumberFormat="1" applyFont="1" applyProtection="1"/>
    <xf numFmtId="49" fontId="9" fillId="0" borderId="0" xfId="0" applyNumberFormat="1" applyFont="1" applyFill="1" applyAlignment="1" applyProtection="1">
      <alignment horizontal="center"/>
    </xf>
    <xf numFmtId="49" fontId="7" fillId="0" borderId="0" xfId="0" applyNumberFormat="1" applyFont="1" applyFill="1" applyBorder="1" applyAlignment="1">
      <alignment horizontal="left"/>
    </xf>
    <xf numFmtId="49" fontId="7" fillId="0" borderId="0" xfId="0" applyNumberFormat="1" applyFont="1" applyFill="1" applyBorder="1"/>
    <xf numFmtId="49" fontId="4" fillId="2" borderId="3" xfId="0" applyNumberFormat="1" applyFont="1" applyFill="1" applyBorder="1" applyAlignment="1" applyProtection="1">
      <alignment horizontal="center" vertical="center"/>
      <protection locked="0"/>
    </xf>
    <xf numFmtId="49" fontId="4" fillId="0" borderId="1" xfId="0" applyNumberFormat="1" applyFont="1" applyFill="1" applyBorder="1" applyProtection="1"/>
    <xf numFmtId="49" fontId="11" fillId="0" borderId="1" xfId="0" applyNumberFormat="1" applyFont="1" applyBorder="1"/>
    <xf numFmtId="49" fontId="4" fillId="0" borderId="1" xfId="0" applyNumberFormat="1" applyFont="1" applyBorder="1"/>
    <xf numFmtId="49" fontId="9" fillId="0" borderId="4" xfId="0" applyNumberFormat="1" applyFont="1" applyBorder="1" applyAlignment="1" applyProtection="1">
      <alignment horizontal="center"/>
    </xf>
    <xf numFmtId="0" fontId="6" fillId="0" borderId="4" xfId="0" applyNumberFormat="1" applyFont="1" applyFill="1" applyBorder="1" applyAlignment="1" applyProtection="1">
      <alignment horizontal="left" vertical="center"/>
    </xf>
    <xf numFmtId="49" fontId="4" fillId="2" borderId="2"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protection locked="0"/>
    </xf>
    <xf numFmtId="49" fontId="4" fillId="2" borderId="5" xfId="0" applyNumberFormat="1" applyFont="1" applyFill="1" applyBorder="1" applyAlignment="1" applyProtection="1">
      <alignment horizontal="center" vertical="center"/>
      <protection locked="0"/>
    </xf>
    <xf numFmtId="49" fontId="4" fillId="0" borderId="2" xfId="0" applyNumberFormat="1" applyFont="1" applyBorder="1" applyAlignment="1" applyProtection="1">
      <alignment horizontal="center"/>
      <protection locked="0"/>
    </xf>
    <xf numFmtId="0" fontId="4" fillId="2" borderId="2" xfId="0" applyNumberFormat="1" applyFont="1" applyFill="1" applyBorder="1" applyAlignment="1" applyProtection="1">
      <alignment horizontal="center" vertical="center"/>
      <protection locked="0"/>
    </xf>
    <xf numFmtId="49" fontId="5" fillId="0" borderId="1" xfId="0" applyNumberFormat="1" applyFont="1" applyBorder="1" applyAlignment="1" applyProtection="1">
      <alignment horizontal="center"/>
    </xf>
    <xf numFmtId="49" fontId="1" fillId="0" borderId="1" xfId="0" quotePrefix="1" applyNumberFormat="1" applyFont="1" applyFill="1" applyBorder="1" applyAlignment="1" applyProtection="1">
      <alignment horizontal="center"/>
    </xf>
    <xf numFmtId="49" fontId="1" fillId="0" borderId="1" xfId="0" applyNumberFormat="1" applyFont="1" applyFill="1" applyBorder="1" applyAlignment="1" applyProtection="1">
      <alignment horizontal="center"/>
    </xf>
    <xf numFmtId="49" fontId="1" fillId="0" borderId="1" xfId="0" applyNumberFormat="1" applyFont="1" applyFill="1" applyBorder="1" applyAlignment="1" applyProtection="1"/>
    <xf numFmtId="0" fontId="4" fillId="3" borderId="6" xfId="0" applyNumberFormat="1" applyFont="1" applyFill="1" applyBorder="1" applyAlignment="1" applyProtection="1">
      <alignment horizontal="center"/>
    </xf>
    <xf numFmtId="0" fontId="0" fillId="0" borderId="0" xfId="0" applyAlignment="1">
      <alignment horizontal="center" vertical="center"/>
    </xf>
    <xf numFmtId="49" fontId="4" fillId="0" borderId="0" xfId="0" applyNumberFormat="1" applyFont="1" applyProtection="1">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center"/>
      <protection locked="0"/>
    </xf>
    <xf numFmtId="49" fontId="4" fillId="0" borderId="7" xfId="0" applyNumberFormat="1" applyFont="1" applyBorder="1" applyProtection="1">
      <protection locked="0"/>
    </xf>
    <xf numFmtId="0" fontId="12" fillId="4" borderId="0" xfId="0" applyNumberFormat="1" applyFont="1" applyFill="1" applyAlignment="1" applyProtection="1">
      <alignment horizontal="center" vertical="center"/>
    </xf>
    <xf numFmtId="0" fontId="0" fillId="0" borderId="0" xfId="0" applyBorder="1"/>
    <xf numFmtId="49" fontId="4" fillId="0" borderId="0" xfId="0" applyNumberFormat="1" applyFont="1" applyFill="1" applyBorder="1" applyProtection="1"/>
    <xf numFmtId="49" fontId="0" fillId="0" borderId="0" xfId="0" applyNumberFormat="1" applyFont="1" applyFill="1" applyBorder="1" applyProtection="1"/>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shrinkToFit="1"/>
      <protection locked="0"/>
    </xf>
    <xf numFmtId="49" fontId="3" fillId="0" borderId="0" xfId="0" quotePrefix="1" applyNumberFormat="1" applyFont="1" applyFill="1" applyBorder="1" applyAlignment="1" applyProtection="1">
      <alignment horizontal="left"/>
    </xf>
    <xf numFmtId="49" fontId="0" fillId="0" borderId="0" xfId="0" applyNumberFormat="1" applyFont="1" applyBorder="1" applyAlignment="1" applyProtection="1"/>
    <xf numFmtId="49" fontId="1" fillId="0" borderId="0" xfId="0" applyNumberFormat="1" applyFont="1" applyBorder="1" applyProtection="1"/>
    <xf numFmtId="49" fontId="4" fillId="0" borderId="0" xfId="0" applyNumberFormat="1" applyFont="1" applyBorder="1" applyAlignment="1" applyProtection="1"/>
    <xf numFmtId="49" fontId="4" fillId="0" borderId="0" xfId="0" applyNumberFormat="1" applyFont="1" applyBorder="1" applyProtection="1"/>
    <xf numFmtId="49" fontId="4" fillId="0" borderId="0" xfId="0" quotePrefix="1" applyNumberFormat="1" applyFont="1" applyBorder="1" applyAlignment="1" applyProtection="1"/>
    <xf numFmtId="49" fontId="4" fillId="0" borderId="0" xfId="0" applyNumberFormat="1" applyFont="1" applyFill="1" applyBorder="1" applyAlignment="1" applyProtection="1"/>
    <xf numFmtId="49" fontId="11" fillId="0" borderId="0" xfId="0" applyNumberFormat="1" applyFont="1" applyBorder="1" applyAlignment="1"/>
    <xf numFmtId="49" fontId="11" fillId="0" borderId="0" xfId="0" applyNumberFormat="1" applyFont="1" applyBorder="1"/>
    <xf numFmtId="49" fontId="4" fillId="0" borderId="0" xfId="0" applyNumberFormat="1" applyFont="1" applyBorder="1"/>
    <xf numFmtId="49" fontId="4" fillId="0" borderId="0" xfId="0" applyNumberFormat="1" applyFont="1" applyBorder="1" applyAlignment="1"/>
    <xf numFmtId="49" fontId="4" fillId="0" borderId="0" xfId="0" applyNumberFormat="1" applyFont="1" applyFill="1" applyBorder="1" applyAlignment="1" applyProtection="1">
      <alignment horizontal="left"/>
    </xf>
    <xf numFmtId="49" fontId="4" fillId="0" borderId="0" xfId="0" applyNumberFormat="1" applyFont="1" applyBorder="1" applyAlignment="1" applyProtection="1">
      <alignment horizontal="left"/>
    </xf>
    <xf numFmtId="49" fontId="4" fillId="0" borderId="0" xfId="0" quotePrefix="1" applyNumberFormat="1" applyFont="1" applyBorder="1" applyProtection="1"/>
    <xf numFmtId="0" fontId="0" fillId="0" borderId="0" xfId="0" applyBorder="1" applyAlignment="1"/>
    <xf numFmtId="49" fontId="1" fillId="0" borderId="0" xfId="0" applyNumberFormat="1" applyFont="1" applyFill="1" applyProtection="1"/>
    <xf numFmtId="49" fontId="10" fillId="0" borderId="0" xfId="0" applyNumberFormat="1" applyFont="1" applyFill="1" applyProtection="1"/>
    <xf numFmtId="49" fontId="1" fillId="0" borderId="0" xfId="0" applyNumberFormat="1" applyFont="1" applyFill="1" applyAlignment="1" applyProtection="1">
      <alignment horizontal="right"/>
    </xf>
    <xf numFmtId="49" fontId="4" fillId="0" borderId="0" xfId="0" quotePrefix="1" applyNumberFormat="1" applyFont="1" applyFill="1" applyAlignment="1" applyProtection="1">
      <alignment horizontal="right"/>
    </xf>
    <xf numFmtId="49" fontId="4" fillId="0" borderId="0" xfId="0" applyNumberFormat="1" applyFont="1" applyFill="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Alignment="1" applyProtection="1">
      <alignment horizontal="center"/>
    </xf>
    <xf numFmtId="176" fontId="4" fillId="0" borderId="0" xfId="0" applyNumberFormat="1" applyFont="1" applyProtection="1">
      <protection locked="0"/>
    </xf>
    <xf numFmtId="0" fontId="4" fillId="0" borderId="0" xfId="0" applyNumberFormat="1" applyFont="1" applyAlignment="1" applyProtection="1">
      <alignment horizontal="center"/>
    </xf>
    <xf numFmtId="49" fontId="0" fillId="0" borderId="0" xfId="0" applyNumberFormat="1" applyFont="1" applyFill="1" applyProtection="1"/>
    <xf numFmtId="176" fontId="4" fillId="0" borderId="0" xfId="0" applyNumberFormat="1" applyFont="1" applyProtection="1"/>
    <xf numFmtId="49" fontId="4" fillId="0" borderId="0" xfId="0" applyNumberFormat="1" applyFont="1" applyFill="1" applyAlignment="1" applyProtection="1">
      <alignment horizontal="center"/>
    </xf>
    <xf numFmtId="176" fontId="4" fillId="0" borderId="0" xfId="0" applyNumberFormat="1" applyFont="1" applyAlignment="1" applyProtection="1">
      <alignment horizontal="center"/>
    </xf>
    <xf numFmtId="0" fontId="1" fillId="0" borderId="0" xfId="0" applyNumberFormat="1" applyFont="1" applyFill="1" applyAlignment="1" applyProtection="1">
      <alignment horizontal="center"/>
    </xf>
    <xf numFmtId="49" fontId="16" fillId="0" borderId="0" xfId="0" applyNumberFormat="1" applyFont="1" applyFill="1" applyAlignment="1" applyProtection="1">
      <alignment horizontal="center"/>
    </xf>
    <xf numFmtId="49" fontId="0" fillId="0" borderId="0" xfId="0" applyNumberFormat="1" applyFont="1" applyBorder="1" applyAlignment="1" applyProtection="1">
      <alignment horizontal="center"/>
    </xf>
    <xf numFmtId="0" fontId="4"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wrapText="1"/>
    </xf>
    <xf numFmtId="49" fontId="4" fillId="0" borderId="0" xfId="0" applyNumberFormat="1" applyFont="1" applyFill="1" applyBorder="1" applyAlignment="1" applyProtection="1">
      <alignment horizontal="center" vertical="center"/>
      <protection locked="0"/>
    </xf>
    <xf numFmtId="0" fontId="4" fillId="0" borderId="0" xfId="0" applyNumberFormat="1" applyFont="1" applyProtection="1"/>
    <xf numFmtId="0" fontId="4" fillId="0" borderId="0" xfId="0" applyNumberFormat="1" applyFont="1" applyProtection="1">
      <protection locked="0"/>
    </xf>
    <xf numFmtId="0" fontId="0" fillId="0" borderId="0" xfId="0" applyNumberFormat="1"/>
    <xf numFmtId="0" fontId="4" fillId="0" borderId="0" xfId="0" applyNumberFormat="1" applyFont="1" applyFill="1" applyBorder="1" applyProtection="1"/>
    <xf numFmtId="49" fontId="0" fillId="0" borderId="0" xfId="0" applyNumberFormat="1"/>
    <xf numFmtId="49" fontId="4" fillId="5" borderId="0" xfId="0" applyNumberFormat="1" applyFont="1" applyFill="1" applyProtection="1"/>
    <xf numFmtId="0" fontId="4" fillId="4" borderId="2" xfId="0" applyNumberFormat="1" applyFont="1" applyFill="1" applyBorder="1" applyAlignment="1" applyProtection="1">
      <alignment horizontal="left" vertical="center"/>
    </xf>
    <xf numFmtId="0" fontId="4" fillId="2" borderId="2" xfId="0" applyNumberFormat="1" applyFont="1" applyFill="1" applyBorder="1" applyAlignment="1" applyProtection="1">
      <alignment horizontal="left" vertical="center"/>
      <protection locked="0"/>
    </xf>
    <xf numFmtId="0" fontId="1" fillId="0" borderId="1" xfId="0" applyNumberFormat="1" applyFont="1" applyFill="1" applyBorder="1" applyAlignment="1" applyProtection="1"/>
    <xf numFmtId="0" fontId="0" fillId="0" borderId="1" xfId="0" applyBorder="1"/>
    <xf numFmtId="0" fontId="0" fillId="0" borderId="1" xfId="0" applyNumberFormat="1" applyBorder="1"/>
    <xf numFmtId="0" fontId="13" fillId="0" borderId="1" xfId="0" applyFont="1" applyBorder="1" applyAlignment="1">
      <alignment vertical="top" wrapText="1"/>
    </xf>
    <xf numFmtId="0" fontId="4" fillId="0" borderId="0" xfId="0" applyNumberFormat="1" applyFont="1" applyFill="1" applyBorder="1" applyAlignment="1" applyProtection="1">
      <alignment horizontal="center"/>
    </xf>
    <xf numFmtId="0" fontId="0" fillId="0" borderId="0" xfId="0" applyFont="1" applyBorder="1" applyAlignment="1">
      <alignment shrinkToFit="1"/>
    </xf>
    <xf numFmtId="0" fontId="0" fillId="0" borderId="8" xfId="0" applyBorder="1"/>
    <xf numFmtId="0" fontId="0" fillId="0" borderId="11" xfId="0" applyBorder="1" applyAlignment="1">
      <alignment horizontal="center" vertical="center"/>
    </xf>
    <xf numFmtId="0" fontId="0" fillId="0" borderId="12" xfId="0" applyFill="1" applyBorder="1" applyAlignment="1">
      <alignment horizontal="center" vertical="center"/>
    </xf>
    <xf numFmtId="49" fontId="4" fillId="0" borderId="13" xfId="0" applyNumberFormat="1" applyFont="1" applyBorder="1" applyAlignment="1" applyProtection="1">
      <alignment vertical="center"/>
    </xf>
    <xf numFmtId="49" fontId="4" fillId="0" borderId="14" xfId="0" applyNumberFormat="1" applyFont="1" applyBorder="1" applyAlignment="1" applyProtection="1">
      <alignment vertical="center"/>
    </xf>
    <xf numFmtId="49" fontId="4" fillId="0" borderId="14" xfId="0" applyNumberFormat="1" applyFont="1" applyFill="1" applyBorder="1" applyAlignment="1" applyProtection="1">
      <alignment vertical="center"/>
    </xf>
    <xf numFmtId="49" fontId="11" fillId="0" borderId="14" xfId="0" applyNumberFormat="1" applyFont="1" applyBorder="1" applyAlignment="1">
      <alignment vertical="center"/>
    </xf>
    <xf numFmtId="49" fontId="11" fillId="0" borderId="15" xfId="0" applyNumberFormat="1" applyFont="1" applyBorder="1" applyAlignment="1">
      <alignment vertical="center"/>
    </xf>
    <xf numFmtId="49" fontId="11" fillId="0" borderId="16" xfId="0" applyNumberFormat="1"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14" fillId="0" borderId="25" xfId="0" applyFont="1" applyBorder="1" applyAlignment="1">
      <alignment vertical="center" wrapText="1" shrinkToFit="1"/>
    </xf>
    <xf numFmtId="0" fontId="4" fillId="0" borderId="2" xfId="0" applyNumberFormat="1" applyFont="1" applyFill="1" applyBorder="1" applyAlignment="1" applyProtection="1">
      <alignment horizontal="center"/>
      <protection locked="0"/>
    </xf>
    <xf numFmtId="0" fontId="0" fillId="0" borderId="0" xfId="0" applyNumberFormat="1" applyFill="1" applyBorder="1"/>
    <xf numFmtId="49" fontId="4" fillId="0" borderId="1" xfId="0" applyNumberFormat="1" applyFont="1" applyBorder="1" applyProtection="1">
      <protection locked="0"/>
    </xf>
    <xf numFmtId="49" fontId="4" fillId="0" borderId="1" xfId="0" applyNumberFormat="1" applyFont="1" applyFill="1" applyBorder="1" applyProtection="1">
      <protection locked="0"/>
    </xf>
    <xf numFmtId="49" fontId="11" fillId="0" borderId="1" xfId="0" applyNumberFormat="1" applyFont="1" applyBorder="1" applyProtection="1">
      <protection locked="0"/>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17" fillId="0" borderId="0" xfId="0" applyFont="1" applyAlignment="1">
      <alignment vertical="center"/>
    </xf>
    <xf numFmtId="49" fontId="1" fillId="0" borderId="1" xfId="0" quotePrefix="1" applyNumberFormat="1" applyFont="1" applyFill="1" applyBorder="1" applyAlignment="1" applyProtection="1">
      <alignment horizontal="left"/>
    </xf>
    <xf numFmtId="49" fontId="1" fillId="0" borderId="1" xfId="0" applyNumberFormat="1" applyFont="1" applyFill="1" applyBorder="1" applyAlignment="1" applyProtection="1">
      <alignment horizontal="left"/>
    </xf>
    <xf numFmtId="49" fontId="1" fillId="0" borderId="1" xfId="0" applyNumberFormat="1" applyFont="1" applyFill="1" applyBorder="1" applyAlignment="1" applyProtection="1">
      <alignment horizontal="left" vertical="center"/>
    </xf>
    <xf numFmtId="49" fontId="1" fillId="0" borderId="1" xfId="0" quotePrefix="1" applyNumberFormat="1" applyFont="1" applyFill="1" applyBorder="1" applyAlignment="1" applyProtection="1">
      <alignment horizontal="left" vertical="center"/>
    </xf>
    <xf numFmtId="49" fontId="5" fillId="0" borderId="1" xfId="0" applyNumberFormat="1" applyFont="1" applyBorder="1" applyAlignment="1" applyProtection="1">
      <alignment horizontal="lef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xf numFmtId="49" fontId="0" fillId="0" borderId="0" xfId="0" applyNumberFormat="1" applyFont="1" applyFill="1" applyBorder="1" applyAlignment="1" applyProtection="1"/>
    <xf numFmtId="49" fontId="4" fillId="0" borderId="0" xfId="0" applyNumberFormat="1" applyFont="1" applyAlignment="1" applyProtection="1"/>
    <xf numFmtId="0" fontId="6" fillId="4" borderId="2" xfId="0" applyNumberFormat="1" applyFont="1" applyFill="1" applyBorder="1" applyAlignment="1" applyProtection="1">
      <alignment horizontal="left" vertical="center"/>
    </xf>
    <xf numFmtId="49" fontId="4" fillId="6" borderId="0" xfId="0" applyNumberFormat="1" applyFont="1" applyFill="1" applyProtection="1"/>
    <xf numFmtId="0" fontId="4" fillId="6" borderId="0" xfId="0" applyNumberFormat="1" applyFont="1" applyFill="1" applyProtection="1"/>
    <xf numFmtId="49" fontId="4" fillId="6" borderId="0" xfId="0" applyNumberFormat="1" applyFont="1" applyFill="1" applyAlignment="1" applyProtection="1">
      <alignment horizontal="center"/>
    </xf>
    <xf numFmtId="49" fontId="4" fillId="6" borderId="0" xfId="0" applyNumberFormat="1" applyFont="1" applyFill="1" applyProtection="1">
      <protection locked="0"/>
    </xf>
    <xf numFmtId="0" fontId="0" fillId="6" borderId="0" xfId="0" applyFill="1"/>
    <xf numFmtId="0" fontId="0" fillId="6" borderId="0" xfId="0" applyNumberFormat="1" applyFill="1"/>
    <xf numFmtId="49" fontId="4" fillId="0" borderId="0" xfId="0" applyNumberFormat="1" applyFont="1" applyFill="1" applyProtection="1">
      <protection locked="0"/>
    </xf>
    <xf numFmtId="0" fontId="0" fillId="0" borderId="0" xfId="0" applyFill="1"/>
    <xf numFmtId="49" fontId="4" fillId="0" borderId="0" xfId="0" applyNumberFormat="1" applyFont="1" applyBorder="1" applyAlignment="1" applyProtection="1">
      <alignment horizontal="center"/>
    </xf>
    <xf numFmtId="49" fontId="4" fillId="0" borderId="0" xfId="0" applyNumberFormat="1" applyFont="1" applyBorder="1" applyProtection="1">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center"/>
      <protection locked="0"/>
    </xf>
    <xf numFmtId="49" fontId="4" fillId="0" borderId="0" xfId="0" applyNumberFormat="1" applyFont="1" applyBorder="1" applyAlignment="1" applyProtection="1">
      <alignment vertical="center"/>
    </xf>
    <xf numFmtId="0" fontId="4" fillId="0" borderId="0" xfId="0" applyNumberFormat="1" applyFont="1" applyBorder="1" applyProtection="1"/>
    <xf numFmtId="49" fontId="0" fillId="0" borderId="1" xfId="0" applyNumberFormat="1" applyFont="1" applyBorder="1" applyAlignment="1" applyProtection="1">
      <alignment horizontal="center"/>
    </xf>
    <xf numFmtId="49" fontId="4" fillId="0" borderId="1" xfId="0" applyNumberFormat="1"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xf>
    <xf numFmtId="49" fontId="4" fillId="0" borderId="0" xfId="0" applyNumberFormat="1" applyFont="1" applyAlignment="1" applyProtection="1">
      <alignment horizontal="right" vertical="center"/>
    </xf>
    <xf numFmtId="49" fontId="9" fillId="0" borderId="1" xfId="0" applyNumberFormat="1" applyFont="1" applyBorder="1" applyAlignment="1" applyProtection="1">
      <alignment horizontal="center"/>
    </xf>
    <xf numFmtId="49" fontId="0" fillId="0" borderId="1" xfId="0" applyNumberFormat="1" applyFont="1" applyBorder="1" applyAlignment="1" applyProtection="1">
      <alignment horizontal="left" vertical="center"/>
    </xf>
    <xf numFmtId="49" fontId="4" fillId="4" borderId="2" xfId="0" applyNumberFormat="1" applyFont="1" applyFill="1" applyBorder="1" applyAlignment="1" applyProtection="1">
      <alignment horizontal="left" vertical="center"/>
    </xf>
    <xf numFmtId="49" fontId="4" fillId="0" borderId="10" xfId="0" applyNumberFormat="1" applyFont="1" applyBorder="1" applyProtection="1">
      <protection locked="0"/>
    </xf>
    <xf numFmtId="49" fontId="4" fillId="0" borderId="9" xfId="0" applyNumberFormat="1" applyFont="1" applyBorder="1" applyAlignment="1" applyProtection="1">
      <alignment horizontal="center"/>
      <protection locked="0"/>
    </xf>
    <xf numFmtId="49" fontId="0" fillId="0" borderId="1" xfId="0" applyNumberFormat="1" applyFont="1" applyBorder="1" applyAlignment="1" applyProtection="1">
      <alignment horizontal="center"/>
    </xf>
    <xf numFmtId="49" fontId="5" fillId="0" borderId="1" xfId="0" applyNumberFormat="1" applyFont="1" applyBorder="1" applyAlignment="1" applyProtection="1">
      <alignment horizontal="center"/>
    </xf>
    <xf numFmtId="49" fontId="4" fillId="0" borderId="1"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0" fillId="0" borderId="9" xfId="0" applyBorder="1" applyAlignment="1">
      <alignment horizontal="center"/>
    </xf>
    <xf numFmtId="49" fontId="6" fillId="0" borderId="0" xfId="0" applyNumberFormat="1" applyFont="1" applyAlignment="1" applyProtection="1">
      <alignment vertical="top" wrapText="1"/>
    </xf>
    <xf numFmtId="49" fontId="4" fillId="0" borderId="7" xfId="0" applyNumberFormat="1" applyFont="1" applyBorder="1" applyAlignment="1" applyProtection="1">
      <alignment horizontal="center"/>
      <protection locked="0"/>
    </xf>
    <xf numFmtId="0" fontId="18" fillId="0" borderId="0" xfId="0" applyNumberFormat="1" applyFont="1" applyAlignment="1" applyProtection="1">
      <alignment horizontal="center"/>
    </xf>
    <xf numFmtId="49" fontId="4" fillId="3" borderId="0" xfId="0" applyNumberFormat="1" applyFont="1" applyFill="1" applyBorder="1" applyAlignment="1" applyProtection="1">
      <alignment horizontal="left" vertical="center" shrinkToFit="1"/>
      <protection locked="0"/>
    </xf>
    <xf numFmtId="0" fontId="4" fillId="3" borderId="0" xfId="0" applyNumberFormat="1" applyFont="1" applyFill="1" applyAlignment="1" applyProtection="1">
      <alignment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0" xfId="0" applyBorder="1" applyAlignment="1">
      <alignment horizontal="center"/>
    </xf>
    <xf numFmtId="49" fontId="4" fillId="0" borderId="0" xfId="0" applyNumberFormat="1" applyFont="1" applyBorder="1" applyAlignment="1" applyProtection="1">
      <alignment horizontal="center"/>
      <protection locked="0"/>
    </xf>
    <xf numFmtId="49" fontId="4" fillId="0" borderId="0" xfId="0" applyNumberFormat="1" applyFont="1" applyBorder="1" applyAlignment="1" applyProtection="1">
      <protection locked="0"/>
    </xf>
  </cellXfs>
  <cellStyles count="1">
    <cellStyle name="標準" xfId="0" builtinId="0"/>
  </cellStyles>
  <dxfs count="11">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52"/>
  <sheetViews>
    <sheetView topLeftCell="A35" workbookViewId="0">
      <selection activeCell="C7" sqref="C7"/>
    </sheetView>
  </sheetViews>
  <sheetFormatPr defaultRowHeight="13.5"/>
  <cols>
    <col min="1" max="1" width="9" style="114"/>
    <col min="2" max="2" width="82.5" style="114" customWidth="1"/>
    <col min="3" max="16384" width="9" style="114"/>
  </cols>
  <sheetData>
    <row r="2" spans="2:2" ht="18.75" customHeight="1">
      <c r="B2" s="117" t="s">
        <v>382</v>
      </c>
    </row>
    <row r="4" spans="2:2" ht="39.75" customHeight="1">
      <c r="B4" s="116" t="s">
        <v>383</v>
      </c>
    </row>
    <row r="5" spans="2:2">
      <c r="B5" s="115"/>
    </row>
    <row r="6" spans="2:2" ht="63.75" customHeight="1">
      <c r="B6" s="116" t="s">
        <v>418</v>
      </c>
    </row>
    <row r="8" spans="2:2" ht="45" customHeight="1">
      <c r="B8" s="116" t="s">
        <v>384</v>
      </c>
    </row>
    <row r="9" spans="2:2" ht="12.75" customHeight="1">
      <c r="B9" s="116"/>
    </row>
    <row r="10" spans="2:2" ht="57" customHeight="1">
      <c r="B10" s="116" t="s">
        <v>420</v>
      </c>
    </row>
    <row r="12" spans="2:2">
      <c r="B12" s="114" t="s">
        <v>421</v>
      </c>
    </row>
    <row r="14" spans="2:2" ht="27">
      <c r="B14" s="116" t="s">
        <v>422</v>
      </c>
    </row>
    <row r="15" spans="2:2">
      <c r="B15" s="116"/>
    </row>
    <row r="16" spans="2:2" ht="27">
      <c r="B16" s="116" t="s">
        <v>423</v>
      </c>
    </row>
    <row r="18" spans="1:2">
      <c r="A18" s="118" t="s">
        <v>19</v>
      </c>
      <c r="B18" s="123" t="s">
        <v>394</v>
      </c>
    </row>
    <row r="19" spans="1:2">
      <c r="A19" s="119" t="s">
        <v>9</v>
      </c>
      <c r="B19" s="123" t="s">
        <v>385</v>
      </c>
    </row>
    <row r="20" spans="1:2">
      <c r="A20" s="119" t="s">
        <v>4</v>
      </c>
      <c r="B20" s="123" t="s">
        <v>386</v>
      </c>
    </row>
    <row r="21" spans="1:2">
      <c r="A21" s="119" t="s">
        <v>10</v>
      </c>
      <c r="B21" s="123" t="s">
        <v>388</v>
      </c>
    </row>
    <row r="22" spans="1:2">
      <c r="A22" s="119" t="s">
        <v>11</v>
      </c>
      <c r="B22" s="123" t="s">
        <v>389</v>
      </c>
    </row>
    <row r="23" spans="1:2" ht="40.5">
      <c r="A23" s="120" t="s">
        <v>12</v>
      </c>
      <c r="B23" s="124" t="s">
        <v>416</v>
      </c>
    </row>
    <row r="24" spans="1:2" ht="40.5">
      <c r="A24" s="121" t="s">
        <v>20</v>
      </c>
      <c r="B24" s="124" t="s">
        <v>417</v>
      </c>
    </row>
    <row r="25" spans="1:2">
      <c r="A25" s="121" t="s">
        <v>1</v>
      </c>
      <c r="B25" s="123" t="s">
        <v>390</v>
      </c>
    </row>
    <row r="26" spans="1:2">
      <c r="A26" s="122" t="s">
        <v>0</v>
      </c>
      <c r="B26" s="123" t="s">
        <v>391</v>
      </c>
    </row>
    <row r="27" spans="1:2">
      <c r="A27" s="122" t="s">
        <v>18</v>
      </c>
      <c r="B27" s="123" t="s">
        <v>392</v>
      </c>
    </row>
    <row r="28" spans="1:2" ht="111" customHeight="1">
      <c r="A28" s="122" t="s">
        <v>13</v>
      </c>
      <c r="B28" s="124" t="s">
        <v>393</v>
      </c>
    </row>
    <row r="29" spans="1:2" ht="30" customHeight="1">
      <c r="A29" s="148" t="s">
        <v>425</v>
      </c>
      <c r="B29" s="124" t="s">
        <v>436</v>
      </c>
    </row>
    <row r="30" spans="1:2" ht="30" customHeight="1">
      <c r="A30" s="148" t="s">
        <v>426</v>
      </c>
      <c r="B30" s="124" t="s">
        <v>437</v>
      </c>
    </row>
    <row r="32" spans="1:2">
      <c r="B32" s="114" t="s">
        <v>387</v>
      </c>
    </row>
    <row r="33" spans="1:2" ht="11.25" customHeight="1"/>
    <row r="34" spans="1:2" ht="40.5">
      <c r="B34" s="116" t="s">
        <v>395</v>
      </c>
    </row>
    <row r="36" spans="1:2">
      <c r="A36" s="114" t="s">
        <v>415</v>
      </c>
    </row>
    <row r="38" spans="1:2">
      <c r="A38" s="114" t="s">
        <v>400</v>
      </c>
      <c r="B38" s="114" t="s">
        <v>402</v>
      </c>
    </row>
    <row r="39" spans="1:2">
      <c r="B39" s="114" t="s">
        <v>401</v>
      </c>
    </row>
    <row r="40" spans="1:2">
      <c r="B40" s="114" t="s">
        <v>403</v>
      </c>
    </row>
    <row r="41" spans="1:2">
      <c r="B41" s="114" t="s">
        <v>408</v>
      </c>
    </row>
    <row r="42" spans="1:2">
      <c r="A42" s="114" t="s">
        <v>398</v>
      </c>
      <c r="B42" s="114" t="s">
        <v>399</v>
      </c>
    </row>
    <row r="43" spans="1:2">
      <c r="B43" s="114" t="s">
        <v>396</v>
      </c>
    </row>
    <row r="44" spans="1:2">
      <c r="B44" s="114" t="s">
        <v>397</v>
      </c>
    </row>
    <row r="45" spans="1:2">
      <c r="B45" s="114" t="s">
        <v>409</v>
      </c>
    </row>
    <row r="46" spans="1:2">
      <c r="A46" s="114" t="s">
        <v>404</v>
      </c>
      <c r="B46" s="114" t="s">
        <v>405</v>
      </c>
    </row>
    <row r="47" spans="1:2">
      <c r="B47" s="114" t="s">
        <v>406</v>
      </c>
    </row>
    <row r="48" spans="1:2">
      <c r="B48" s="114" t="s">
        <v>407</v>
      </c>
    </row>
    <row r="49" spans="1:2">
      <c r="B49" s="114" t="s">
        <v>410</v>
      </c>
    </row>
    <row r="50" spans="1:2">
      <c r="A50" s="114" t="s">
        <v>411</v>
      </c>
      <c r="B50" s="114" t="s">
        <v>412</v>
      </c>
    </row>
    <row r="51" spans="1:2">
      <c r="B51" s="114" t="s">
        <v>413</v>
      </c>
    </row>
    <row r="52" spans="1:2">
      <c r="B52" s="114" t="s">
        <v>414</v>
      </c>
    </row>
  </sheetData>
  <phoneticPr fontId="2"/>
  <dataValidations count="1">
    <dataValidation imeMode="off" allowBlank="1" showInputMessage="1" showErrorMessage="1" sqref="A18:A30"/>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8"/>
  <sheetViews>
    <sheetView tabSelected="1" zoomScaleNormal="100" zoomScaleSheetLayoutView="50" workbookViewId="0">
      <selection activeCell="L10" sqref="L10"/>
    </sheetView>
  </sheetViews>
  <sheetFormatPr defaultRowHeight="13.5"/>
  <cols>
    <col min="1" max="1" width="12.375" style="1" customWidth="1"/>
    <col min="2" max="2" width="12.125" style="1" customWidth="1"/>
    <col min="3" max="3" width="16.75" style="1" customWidth="1"/>
    <col min="4" max="5" width="4.125" style="1" customWidth="1"/>
    <col min="6" max="6" width="2.75" style="1" customWidth="1"/>
    <col min="7" max="7" width="8.25" style="64" customWidth="1"/>
    <col min="8" max="8" width="6.25" style="1" customWidth="1"/>
    <col min="9" max="9" width="7.75" style="1" customWidth="1"/>
    <col min="10" max="10" width="12.375" style="1" customWidth="1"/>
    <col min="11" max="11" width="9" style="1"/>
    <col min="12" max="13" width="9.875" style="1" customWidth="1"/>
    <col min="14" max="14" width="3.5" style="1" customWidth="1"/>
    <col min="15" max="15" width="8.125" style="1" customWidth="1"/>
    <col min="16" max="16" width="11.5" style="1" customWidth="1"/>
    <col min="17" max="17" width="7.75" style="1" customWidth="1"/>
    <col min="18" max="18" width="8.25" style="1" customWidth="1"/>
    <col min="19" max="19" width="8.5" style="1" customWidth="1"/>
    <col min="20" max="20" width="11.875" customWidth="1"/>
    <col min="21" max="21" width="13.875" customWidth="1"/>
    <col min="22" max="49" width="9" style="1" customWidth="1"/>
    <col min="50" max="51" width="9" style="1"/>
    <col min="52" max="52" width="13" bestFit="1" customWidth="1"/>
    <col min="55" max="16384" width="9" style="1"/>
  </cols>
  <sheetData>
    <row r="1" spans="1:55" s="33" customFormat="1" ht="17.25">
      <c r="A1" s="63" t="s">
        <v>41</v>
      </c>
      <c r="B1" s="37" t="str">
        <f>RIGHT($G$10,3)</f>
        <v/>
      </c>
      <c r="C1" s="1"/>
      <c r="D1" s="3"/>
      <c r="E1" s="3"/>
      <c r="F1" s="3"/>
      <c r="G1" s="69"/>
      <c r="H1" s="3"/>
      <c r="I1" s="3"/>
      <c r="J1" s="3"/>
      <c r="K1" s="3"/>
      <c r="L1" s="3"/>
      <c r="M1" s="3"/>
      <c r="N1" s="3"/>
      <c r="O1" s="3"/>
      <c r="P1" s="1"/>
      <c r="Q1" s="1"/>
      <c r="T1" s="57"/>
      <c r="U1" s="57"/>
      <c r="AV1" s="68"/>
      <c r="AZ1"/>
      <c r="BA1"/>
      <c r="BB1"/>
    </row>
    <row r="2" spans="1:55" s="33" customFormat="1">
      <c r="A2" s="61" t="s">
        <v>6</v>
      </c>
      <c r="B2" s="161" t="s">
        <v>424</v>
      </c>
      <c r="C2" s="161"/>
      <c r="D2" s="161"/>
      <c r="E2" s="161"/>
      <c r="F2" s="161"/>
      <c r="G2" s="69"/>
      <c r="H2" s="1"/>
      <c r="I2" s="1"/>
      <c r="J2" s="1"/>
      <c r="L2" s="145" t="s">
        <v>286</v>
      </c>
      <c r="M2" s="154" t="s">
        <v>427</v>
      </c>
      <c r="N2" s="154"/>
      <c r="O2" s="41" t="s">
        <v>42</v>
      </c>
      <c r="P2" s="41" t="s">
        <v>43</v>
      </c>
      <c r="U2" s="43"/>
      <c r="V2" s="45"/>
      <c r="AW2" s="66"/>
      <c r="BA2"/>
      <c r="BB2"/>
      <c r="BC2"/>
    </row>
    <row r="3" spans="1:55" s="33" customFormat="1">
      <c r="A3" s="1"/>
      <c r="B3" s="1"/>
      <c r="C3" s="3"/>
      <c r="D3" s="1"/>
      <c r="E3" s="1"/>
      <c r="F3" s="1"/>
      <c r="G3" s="64"/>
      <c r="H3" s="1"/>
      <c r="I3" s="61"/>
      <c r="J3" s="61"/>
      <c r="K3" s="1"/>
      <c r="L3" s="42"/>
      <c r="M3" s="155"/>
      <c r="N3" s="156"/>
      <c r="O3" s="41"/>
      <c r="P3" s="42"/>
      <c r="U3" s="47"/>
      <c r="V3" s="47"/>
      <c r="BA3" s="38"/>
      <c r="BB3"/>
      <c r="BC3"/>
    </row>
    <row r="4" spans="1:55" s="33" customFormat="1">
      <c r="A4" s="61" t="s">
        <v>7</v>
      </c>
      <c r="B4" s="162" t="str">
        <f>IF(G10="","",VLOOKUP(G10,学校コード!A2:B197,2))</f>
        <v/>
      </c>
      <c r="C4" s="162"/>
      <c r="D4" s="162"/>
      <c r="E4" s="1"/>
      <c r="F4" s="3"/>
      <c r="G4" s="69"/>
      <c r="H4" s="62" t="s">
        <v>16</v>
      </c>
      <c r="I4" s="31">
        <f>COUNTIF(E10:E40,1)</f>
        <v>0</v>
      </c>
      <c r="J4" s="89"/>
      <c r="K4" s="1"/>
      <c r="L4" s="42"/>
      <c r="M4" s="155"/>
      <c r="N4" s="156"/>
      <c r="O4" s="41"/>
      <c r="P4" s="42"/>
      <c r="U4" s="47"/>
      <c r="V4" s="47"/>
      <c r="AW4" s="65"/>
      <c r="BA4" s="39"/>
      <c r="BB4"/>
      <c r="BC4" s="40"/>
    </row>
    <row r="5" spans="1:55" s="33" customFormat="1">
      <c r="A5" s="1"/>
      <c r="B5" s="1"/>
      <c r="C5" s="1"/>
      <c r="D5" s="1"/>
      <c r="E5" s="1"/>
      <c r="F5" s="3"/>
      <c r="G5" s="69"/>
      <c r="H5" s="62" t="s">
        <v>17</v>
      </c>
      <c r="I5" s="31">
        <f>COUNTIF(E10:E40,2)</f>
        <v>0</v>
      </c>
      <c r="J5" s="89"/>
      <c r="K5" s="1"/>
      <c r="L5" s="42"/>
      <c r="M5" s="155"/>
      <c r="N5" s="156"/>
      <c r="O5" s="150"/>
      <c r="P5" s="42"/>
      <c r="U5" s="47"/>
      <c r="V5" s="47"/>
      <c r="BA5" s="39"/>
      <c r="BB5"/>
      <c r="BC5"/>
    </row>
    <row r="6" spans="1:55" s="33" customFormat="1">
      <c r="A6" s="1"/>
      <c r="B6" s="1"/>
      <c r="C6" s="1"/>
      <c r="D6" s="1"/>
      <c r="E6" s="1"/>
      <c r="F6" s="1"/>
      <c r="G6" s="70"/>
      <c r="H6" s="1"/>
      <c r="I6" s="1"/>
      <c r="J6" s="1"/>
      <c r="K6" s="1"/>
      <c r="L6" s="1"/>
      <c r="M6" s="1"/>
      <c r="N6" s="1"/>
      <c r="O6" s="1"/>
      <c r="P6" s="1"/>
      <c r="Q6" s="1"/>
      <c r="T6" s="47"/>
      <c r="U6" s="47"/>
      <c r="AZ6" s="39"/>
      <c r="BA6"/>
      <c r="BB6"/>
    </row>
    <row r="7" spans="1:55" s="33" customFormat="1">
      <c r="A7" s="58"/>
      <c r="B7" s="59"/>
      <c r="C7" s="60"/>
      <c r="D7" s="67"/>
      <c r="E7" s="58"/>
      <c r="F7" s="58"/>
      <c r="G7" s="71"/>
      <c r="H7" s="58"/>
      <c r="I7" s="153" t="s">
        <v>21</v>
      </c>
      <c r="J7" s="153"/>
      <c r="K7" s="153"/>
      <c r="L7" s="152" t="s">
        <v>435</v>
      </c>
      <c r="M7" s="153"/>
      <c r="O7" s="157" t="s">
        <v>311</v>
      </c>
      <c r="P7" s="157"/>
      <c r="AT7"/>
      <c r="AU7" s="39"/>
    </row>
    <row r="8" spans="1:55">
      <c r="A8" s="7" t="s">
        <v>5</v>
      </c>
      <c r="B8" s="11" t="s">
        <v>25</v>
      </c>
      <c r="C8" s="8" t="s">
        <v>24</v>
      </c>
      <c r="D8" s="8" t="s">
        <v>26</v>
      </c>
      <c r="E8" s="8" t="s">
        <v>26</v>
      </c>
      <c r="F8" s="8" t="s">
        <v>27</v>
      </c>
      <c r="G8" s="72" t="s">
        <v>310</v>
      </c>
      <c r="H8" s="12" t="s">
        <v>28</v>
      </c>
      <c r="I8" s="19" t="s">
        <v>29</v>
      </c>
      <c r="J8" s="20" t="str">
        <f>VLOOKUP(I8,種目コード!$A$1:$B$12,2,FALSE)</f>
        <v>200m</v>
      </c>
      <c r="K8" s="19" t="s">
        <v>2</v>
      </c>
      <c r="L8" s="147" t="s">
        <v>428</v>
      </c>
      <c r="M8" s="147" t="s">
        <v>429</v>
      </c>
      <c r="O8" s="5" t="s">
        <v>0</v>
      </c>
      <c r="P8" s="4" t="s">
        <v>8</v>
      </c>
      <c r="T8" s="1"/>
      <c r="U8" s="1"/>
      <c r="AS8" s="33"/>
      <c r="AT8"/>
      <c r="AU8" s="39"/>
      <c r="AZ8" s="1"/>
      <c r="BA8" s="1"/>
      <c r="BB8" s="1"/>
    </row>
    <row r="9" spans="1:55">
      <c r="A9" s="28" t="s">
        <v>19</v>
      </c>
      <c r="B9" s="30" t="s">
        <v>9</v>
      </c>
      <c r="C9" s="30" t="s">
        <v>4</v>
      </c>
      <c r="D9" s="29" t="s">
        <v>10</v>
      </c>
      <c r="E9" s="29" t="s">
        <v>11</v>
      </c>
      <c r="F9" s="29" t="s">
        <v>12</v>
      </c>
      <c r="G9" s="28" t="s">
        <v>20</v>
      </c>
      <c r="H9" s="28" t="s">
        <v>1</v>
      </c>
      <c r="I9" s="27" t="s">
        <v>0</v>
      </c>
      <c r="J9" s="27" t="s">
        <v>18</v>
      </c>
      <c r="K9" s="27" t="s">
        <v>13</v>
      </c>
      <c r="L9" s="143" t="s">
        <v>425</v>
      </c>
      <c r="M9" s="143" t="s">
        <v>426</v>
      </c>
      <c r="O9" s="2" t="s">
        <v>299</v>
      </c>
      <c r="P9" s="2" t="s">
        <v>246</v>
      </c>
      <c r="T9" s="1"/>
      <c r="U9" s="1"/>
      <c r="AS9" s="33"/>
      <c r="AT9"/>
      <c r="AU9" s="39"/>
      <c r="AZ9" s="1"/>
      <c r="BA9" s="1"/>
      <c r="BB9" s="1"/>
    </row>
    <row r="10" spans="1:55">
      <c r="A10" s="149"/>
      <c r="B10" s="21"/>
      <c r="C10" s="21"/>
      <c r="D10" s="26"/>
      <c r="E10" s="26"/>
      <c r="F10" s="23"/>
      <c r="G10" s="26"/>
      <c r="H10" s="24"/>
      <c r="I10" s="111"/>
      <c r="J10" s="128" t="e">
        <f>VLOOKUP(I10,種目コード!$A$3:$B$17,2,FALSE)</f>
        <v>#N/A</v>
      </c>
      <c r="K10" s="6"/>
      <c r="L10" s="144"/>
      <c r="M10" s="144"/>
      <c r="O10" s="2" t="s">
        <v>300</v>
      </c>
      <c r="P10" s="2" t="s">
        <v>247</v>
      </c>
      <c r="T10" s="1"/>
      <c r="U10" s="1"/>
      <c r="AS10" s="33"/>
      <c r="AT10"/>
      <c r="AU10" s="39"/>
      <c r="AZ10" s="1"/>
      <c r="BA10" s="1"/>
      <c r="BB10" s="1"/>
    </row>
    <row r="11" spans="1:55">
      <c r="A11" s="149"/>
      <c r="B11" s="21"/>
      <c r="C11" s="21"/>
      <c r="D11" s="26"/>
      <c r="E11" s="26"/>
      <c r="F11" s="109"/>
      <c r="G11" s="26"/>
      <c r="H11" s="24"/>
      <c r="I11" s="111"/>
      <c r="J11" s="128" t="e">
        <f>VLOOKUP(I11,種目コード!$A$3:$B$17,2,FALSE)</f>
        <v>#N/A</v>
      </c>
      <c r="K11" s="6"/>
      <c r="L11" s="144"/>
      <c r="M11" s="144"/>
      <c r="O11" s="2" t="s">
        <v>29</v>
      </c>
      <c r="P11" s="2" t="s">
        <v>30</v>
      </c>
      <c r="T11" s="1"/>
      <c r="U11" s="1"/>
      <c r="AS11"/>
      <c r="AT11"/>
      <c r="AU11" s="39"/>
      <c r="AZ11" s="1"/>
      <c r="BA11" s="1"/>
      <c r="BB11" s="1"/>
    </row>
    <row r="12" spans="1:55">
      <c r="A12" s="149"/>
      <c r="B12" s="21"/>
      <c r="C12" s="21"/>
      <c r="D12" s="26"/>
      <c r="E12" s="26"/>
      <c r="F12" s="109"/>
      <c r="G12" s="26"/>
      <c r="H12" s="24"/>
      <c r="I12" s="111"/>
      <c r="J12" s="128" t="e">
        <f>VLOOKUP(I12,種目コード!$A$3:$B$17,2,FALSE)</f>
        <v>#N/A</v>
      </c>
      <c r="K12" s="6"/>
      <c r="L12" s="144"/>
      <c r="M12" s="144"/>
      <c r="O12" s="2" t="s">
        <v>302</v>
      </c>
      <c r="P12" s="2" t="s">
        <v>248</v>
      </c>
      <c r="T12" s="1"/>
      <c r="U12" s="1"/>
      <c r="AS12"/>
      <c r="AT12"/>
      <c r="AU12" s="39"/>
      <c r="AZ12" s="1"/>
      <c r="BA12" s="1"/>
      <c r="BB12" s="1"/>
    </row>
    <row r="13" spans="1:55">
      <c r="A13" s="149"/>
      <c r="B13" s="21"/>
      <c r="C13" s="21"/>
      <c r="D13" s="26"/>
      <c r="E13" s="26"/>
      <c r="F13" s="109"/>
      <c r="G13" s="26"/>
      <c r="H13" s="24"/>
      <c r="I13" s="111"/>
      <c r="J13" s="128" t="e">
        <f>VLOOKUP(I13,種目コード!$A$3:$B$17,2,FALSE)</f>
        <v>#N/A</v>
      </c>
      <c r="K13" s="6"/>
      <c r="L13" s="144"/>
      <c r="M13" s="144"/>
      <c r="O13" s="2" t="s">
        <v>303</v>
      </c>
      <c r="P13" s="2" t="s">
        <v>14</v>
      </c>
      <c r="T13" s="1"/>
      <c r="U13" s="1"/>
      <c r="AS13"/>
      <c r="AT13"/>
      <c r="AU13" s="39"/>
      <c r="AZ13" s="1"/>
      <c r="BA13" s="1"/>
      <c r="BB13" s="1"/>
    </row>
    <row r="14" spans="1:55">
      <c r="A14" s="149"/>
      <c r="B14" s="21"/>
      <c r="C14" s="21"/>
      <c r="D14" s="26"/>
      <c r="E14" s="26"/>
      <c r="F14" s="109"/>
      <c r="G14" s="26"/>
      <c r="H14" s="24"/>
      <c r="I14" s="111"/>
      <c r="J14" s="128" t="e">
        <f>VLOOKUP(I14,種目コード!$A$3:$B$17,2,FALSE)</f>
        <v>#N/A</v>
      </c>
      <c r="K14" s="6"/>
      <c r="L14" s="144"/>
      <c r="M14" s="144"/>
      <c r="O14" s="2" t="s">
        <v>304</v>
      </c>
      <c r="P14" s="2" t="s">
        <v>249</v>
      </c>
      <c r="T14" s="1"/>
      <c r="U14" s="1"/>
      <c r="AS14"/>
      <c r="AT14"/>
      <c r="AU14" s="39"/>
      <c r="AZ14" s="1"/>
      <c r="BA14" s="1"/>
      <c r="BB14" s="1"/>
    </row>
    <row r="15" spans="1:55">
      <c r="A15" s="149"/>
      <c r="B15" s="21"/>
      <c r="C15" s="21"/>
      <c r="D15" s="26"/>
      <c r="E15" s="26"/>
      <c r="F15" s="109"/>
      <c r="G15" s="26"/>
      <c r="H15" s="24"/>
      <c r="I15" s="111"/>
      <c r="J15" s="128" t="e">
        <f>VLOOKUP(I15,種目コード!$A$3:$B$17,2,FALSE)</f>
        <v>#N/A</v>
      </c>
      <c r="K15" s="6"/>
      <c r="L15" s="144"/>
      <c r="M15" s="144"/>
      <c r="O15" s="2" t="s">
        <v>305</v>
      </c>
      <c r="P15" s="2" t="s">
        <v>250</v>
      </c>
      <c r="T15" s="1"/>
      <c r="U15" s="1"/>
      <c r="AS15"/>
      <c r="AT15"/>
      <c r="AU15" s="39"/>
      <c r="AZ15" s="1"/>
      <c r="BA15" s="1"/>
      <c r="BB15" s="1"/>
    </row>
    <row r="16" spans="1:55">
      <c r="A16" s="149"/>
      <c r="B16" s="21"/>
      <c r="C16" s="21"/>
      <c r="D16" s="26"/>
      <c r="E16" s="26"/>
      <c r="F16" s="109"/>
      <c r="G16" s="26"/>
      <c r="H16" s="15"/>
      <c r="I16" s="111"/>
      <c r="J16" s="128" t="e">
        <f>VLOOKUP(I16,種目コード!$A$3:$B$17,2,FALSE)</f>
        <v>#N/A</v>
      </c>
      <c r="K16" s="6"/>
      <c r="L16" s="144"/>
      <c r="M16" s="144"/>
      <c r="O16" s="16" t="s">
        <v>306</v>
      </c>
      <c r="P16" s="16" t="s">
        <v>15</v>
      </c>
      <c r="T16" s="1"/>
      <c r="U16" s="1"/>
      <c r="AS16"/>
      <c r="AT16"/>
      <c r="AU16" s="39"/>
      <c r="AZ16" s="1"/>
      <c r="BA16" s="1"/>
      <c r="BB16" s="1"/>
    </row>
    <row r="17" spans="1:54">
      <c r="A17" s="149"/>
      <c r="B17" s="21"/>
      <c r="C17" s="21"/>
      <c r="D17" s="26"/>
      <c r="E17" s="26"/>
      <c r="F17" s="109"/>
      <c r="G17" s="26"/>
      <c r="H17" s="15"/>
      <c r="I17" s="112"/>
      <c r="J17" s="128" t="e">
        <f>VLOOKUP(I17,種目コード!$A$3:$B$17,2,FALSE)</f>
        <v>#N/A</v>
      </c>
      <c r="K17" s="6"/>
      <c r="L17" s="144"/>
      <c r="M17" s="144"/>
      <c r="O17" s="17" t="s">
        <v>31</v>
      </c>
      <c r="P17" s="17" t="s">
        <v>39</v>
      </c>
      <c r="T17" s="1"/>
      <c r="U17" s="1"/>
      <c r="AS17"/>
      <c r="AT17"/>
      <c r="AU17" s="39"/>
      <c r="AZ17" s="1"/>
      <c r="BA17" s="1"/>
      <c r="BB17" s="1"/>
    </row>
    <row r="18" spans="1:54">
      <c r="A18" s="149"/>
      <c r="B18" s="21"/>
      <c r="C18" s="21"/>
      <c r="D18" s="26"/>
      <c r="E18" s="26"/>
      <c r="F18" s="109"/>
      <c r="G18" s="26"/>
      <c r="H18" s="15"/>
      <c r="I18" s="113"/>
      <c r="J18" s="128" t="e">
        <f>VLOOKUP(I18,種目コード!$A$3:$B$17,2,FALSE)</f>
        <v>#N/A</v>
      </c>
      <c r="K18" s="6"/>
      <c r="L18" s="144"/>
      <c r="M18" s="144"/>
      <c r="O18" s="18" t="s">
        <v>32</v>
      </c>
      <c r="P18" s="17" t="s">
        <v>40</v>
      </c>
      <c r="T18" s="1"/>
      <c r="U18" s="1"/>
      <c r="AS18"/>
      <c r="AT18"/>
      <c r="AU18" s="39"/>
      <c r="AZ18" s="1"/>
      <c r="BA18" s="1"/>
      <c r="BB18" s="1"/>
    </row>
    <row r="19" spans="1:54">
      <c r="A19" s="149"/>
      <c r="B19" s="21"/>
      <c r="C19" s="21"/>
      <c r="D19" s="26"/>
      <c r="E19" s="26"/>
      <c r="F19" s="109"/>
      <c r="G19" s="26"/>
      <c r="H19" s="15"/>
      <c r="I19" s="111"/>
      <c r="J19" s="128" t="e">
        <f>VLOOKUP(I19,種目コード!$A$3:$B$17,2,FALSE)</f>
        <v>#N/A</v>
      </c>
      <c r="K19" s="6"/>
      <c r="L19" s="144"/>
      <c r="M19" s="144"/>
      <c r="O19" s="2" t="s">
        <v>3</v>
      </c>
      <c r="P19" s="2" t="s">
        <v>33</v>
      </c>
      <c r="T19" s="1"/>
      <c r="U19" s="1"/>
      <c r="AS19"/>
      <c r="AT19"/>
      <c r="AU19" s="39"/>
      <c r="AZ19" s="1"/>
      <c r="BA19" s="1"/>
      <c r="BB19" s="1"/>
    </row>
    <row r="20" spans="1:54">
      <c r="A20" s="149"/>
      <c r="B20" s="21"/>
      <c r="C20" s="21"/>
      <c r="D20" s="26"/>
      <c r="E20" s="26"/>
      <c r="F20" s="109"/>
      <c r="G20" s="26"/>
      <c r="H20" s="15"/>
      <c r="I20" s="111"/>
      <c r="J20" s="128" t="e">
        <f>VLOOKUP(I20,種目コード!$A$3:$B$17,2,FALSE)</f>
        <v>#N/A</v>
      </c>
      <c r="K20" s="6"/>
      <c r="L20" s="144"/>
      <c r="M20" s="144"/>
      <c r="O20" s="2" t="s">
        <v>308</v>
      </c>
      <c r="P20" s="2" t="s">
        <v>251</v>
      </c>
      <c r="T20" s="1"/>
      <c r="U20" s="1"/>
      <c r="AS20"/>
      <c r="AT20"/>
      <c r="AU20" s="39"/>
      <c r="AZ20" s="1"/>
      <c r="BA20" s="1"/>
      <c r="BB20" s="1"/>
    </row>
    <row r="21" spans="1:54">
      <c r="A21" s="149"/>
      <c r="B21" s="21"/>
      <c r="C21" s="21"/>
      <c r="D21" s="26"/>
      <c r="E21" s="26"/>
      <c r="F21" s="109"/>
      <c r="G21" s="26"/>
      <c r="H21" s="15"/>
      <c r="I21" s="111"/>
      <c r="J21" s="128" t="e">
        <f>VLOOKUP(I21,種目コード!$A$3:$B$17,2,FALSE)</f>
        <v>#N/A</v>
      </c>
      <c r="K21" s="6"/>
      <c r="L21" s="144"/>
      <c r="M21" s="144"/>
      <c r="O21" s="2" t="s">
        <v>309</v>
      </c>
      <c r="P21" s="2" t="s">
        <v>34</v>
      </c>
      <c r="T21" s="1"/>
      <c r="U21" s="1"/>
      <c r="AS21"/>
      <c r="AT21"/>
      <c r="AU21" s="39"/>
      <c r="AZ21" s="1"/>
      <c r="BA21" s="1"/>
      <c r="BB21" s="1"/>
    </row>
    <row r="22" spans="1:54">
      <c r="A22" s="149"/>
      <c r="B22" s="21"/>
      <c r="C22" s="21"/>
      <c r="D22" s="26"/>
      <c r="E22" s="26"/>
      <c r="F22" s="109"/>
      <c r="G22" s="26"/>
      <c r="H22" s="15"/>
      <c r="I22" s="111"/>
      <c r="J22" s="128" t="e">
        <f>VLOOKUP(I22,種目コード!$A$3:$B$17,2,FALSE)</f>
        <v>#N/A</v>
      </c>
      <c r="K22" s="6"/>
      <c r="L22" s="144"/>
      <c r="M22" s="144"/>
      <c r="O22" s="17" t="s">
        <v>35</v>
      </c>
      <c r="P22" s="17" t="s">
        <v>37</v>
      </c>
      <c r="T22" s="1"/>
      <c r="U22" s="1"/>
      <c r="AS22"/>
      <c r="AT22"/>
      <c r="AU22" s="39"/>
      <c r="AZ22" s="1"/>
      <c r="BA22" s="1"/>
      <c r="BB22" s="1"/>
    </row>
    <row r="23" spans="1:54">
      <c r="A23" s="149"/>
      <c r="B23" s="21"/>
      <c r="C23" s="21"/>
      <c r="D23" s="26"/>
      <c r="E23" s="26"/>
      <c r="F23" s="109"/>
      <c r="G23" s="26"/>
      <c r="H23" s="15"/>
      <c r="I23" s="113"/>
      <c r="J23" s="128" t="e">
        <f>VLOOKUP(I23,種目コード!$A$3:$B$17,2,FALSE)</f>
        <v>#N/A</v>
      </c>
      <c r="K23" s="6"/>
      <c r="L23" s="144"/>
      <c r="M23" s="144"/>
      <c r="O23" s="17" t="s">
        <v>36</v>
      </c>
      <c r="P23" s="17" t="s">
        <v>38</v>
      </c>
      <c r="T23" s="1"/>
      <c r="U23" s="1"/>
      <c r="AS23"/>
      <c r="AT23"/>
      <c r="AU23" s="39"/>
      <c r="AZ23" s="1"/>
      <c r="BA23" s="1"/>
      <c r="BB23" s="1"/>
    </row>
    <row r="24" spans="1:54">
      <c r="A24" s="149"/>
      <c r="B24" s="21"/>
      <c r="C24" s="21"/>
      <c r="D24" s="26"/>
      <c r="E24" s="26"/>
      <c r="F24" s="109"/>
      <c r="G24" s="26"/>
      <c r="H24" s="15"/>
      <c r="I24" s="113"/>
      <c r="J24" s="128" t="e">
        <f>VLOOKUP(I24,種目コード!$A$3:$B$17,2,FALSE)</f>
        <v>#N/A</v>
      </c>
      <c r="K24" s="6"/>
      <c r="L24" s="144"/>
      <c r="M24" s="144"/>
      <c r="T24" s="1"/>
      <c r="U24" s="1"/>
      <c r="AS24"/>
      <c r="AT24"/>
      <c r="AU24" s="39"/>
      <c r="AZ24" s="1"/>
      <c r="BA24" s="1"/>
      <c r="BB24" s="1"/>
    </row>
    <row r="25" spans="1:54">
      <c r="A25" s="149"/>
      <c r="B25" s="21"/>
      <c r="C25" s="21"/>
      <c r="D25" s="26"/>
      <c r="E25" s="26"/>
      <c r="F25" s="109"/>
      <c r="G25" s="26"/>
      <c r="H25" s="15"/>
      <c r="I25" s="111"/>
      <c r="J25" s="128" t="e">
        <f>VLOOKUP(I25,種目コード!$A$3:$B$17,2,FALSE)</f>
        <v>#N/A</v>
      </c>
      <c r="K25" s="6"/>
      <c r="L25" s="144"/>
      <c r="M25" s="144"/>
      <c r="T25" s="1"/>
      <c r="U25" s="1"/>
      <c r="AS25"/>
      <c r="AT25"/>
      <c r="AU25" s="39"/>
      <c r="AZ25" s="1"/>
      <c r="BA25" s="1"/>
      <c r="BB25" s="1"/>
    </row>
    <row r="26" spans="1:54">
      <c r="A26" s="149"/>
      <c r="B26" s="21"/>
      <c r="C26" s="21"/>
      <c r="D26" s="26"/>
      <c r="E26" s="26"/>
      <c r="F26" s="109"/>
      <c r="G26" s="26"/>
      <c r="H26" s="15"/>
      <c r="I26" s="111"/>
      <c r="J26" s="128" t="e">
        <f>VLOOKUP(I26,種目コード!$A$3:$B$17,2,FALSE)</f>
        <v>#N/A</v>
      </c>
      <c r="K26" s="6"/>
      <c r="L26" s="144"/>
      <c r="M26" s="144"/>
      <c r="T26" s="1"/>
      <c r="U26" s="1"/>
      <c r="AS26"/>
      <c r="AT26"/>
      <c r="AU26" s="39"/>
      <c r="AZ26" s="1"/>
      <c r="BA26" s="1"/>
      <c r="BB26" s="1"/>
    </row>
    <row r="27" spans="1:54">
      <c r="A27" s="149"/>
      <c r="B27" s="21"/>
      <c r="C27" s="21"/>
      <c r="D27" s="26"/>
      <c r="E27" s="26"/>
      <c r="F27" s="109"/>
      <c r="G27" s="26"/>
      <c r="H27" s="15"/>
      <c r="I27" s="111"/>
      <c r="J27" s="128" t="e">
        <f>VLOOKUP(I27,種目コード!$A$3:$B$17,2,FALSE)</f>
        <v>#N/A</v>
      </c>
      <c r="K27" s="6"/>
      <c r="L27" s="144"/>
      <c r="M27" s="144"/>
      <c r="T27" s="1"/>
      <c r="U27" s="1"/>
      <c r="AS27"/>
      <c r="AT27"/>
      <c r="AU27" s="39"/>
      <c r="AZ27" s="1"/>
      <c r="BA27" s="1"/>
      <c r="BB27" s="1"/>
    </row>
    <row r="28" spans="1:54">
      <c r="A28" s="149"/>
      <c r="B28" s="21"/>
      <c r="C28" s="21"/>
      <c r="D28" s="26"/>
      <c r="E28" s="26"/>
      <c r="F28" s="109"/>
      <c r="G28" s="26"/>
      <c r="H28" s="15"/>
      <c r="I28" s="111"/>
      <c r="J28" s="128" t="e">
        <f>VLOOKUP(I28,種目コード!$A$3:$B$17,2,FALSE)</f>
        <v>#N/A</v>
      </c>
      <c r="K28" s="6"/>
      <c r="L28" s="144"/>
      <c r="M28" s="144"/>
      <c r="T28" s="1"/>
      <c r="U28" s="1"/>
      <c r="AS28"/>
      <c r="AT28"/>
      <c r="AU28" s="39"/>
      <c r="AZ28" s="1"/>
      <c r="BA28" s="1"/>
      <c r="BB28" s="1"/>
    </row>
    <row r="29" spans="1:54">
      <c r="A29" s="149"/>
      <c r="B29" s="21"/>
      <c r="C29" s="21"/>
      <c r="D29" s="26"/>
      <c r="E29" s="26"/>
      <c r="F29" s="109"/>
      <c r="G29" s="26"/>
      <c r="H29" s="15"/>
      <c r="I29" s="111"/>
      <c r="J29" s="128" t="e">
        <f>VLOOKUP(I29,種目コード!$A$3:$B$17,2,FALSE)</f>
        <v>#N/A</v>
      </c>
      <c r="K29" s="6"/>
      <c r="L29" s="144"/>
      <c r="M29" s="144"/>
      <c r="T29" s="1"/>
      <c r="U29" s="1"/>
      <c r="AS29"/>
      <c r="AT29"/>
      <c r="AU29" s="39"/>
      <c r="AZ29" s="1"/>
      <c r="BA29" s="1"/>
      <c r="BB29" s="1"/>
    </row>
    <row r="30" spans="1:54">
      <c r="A30" s="149"/>
      <c r="B30" s="21"/>
      <c r="C30" s="21"/>
      <c r="D30" s="26"/>
      <c r="E30" s="26"/>
      <c r="F30" s="109"/>
      <c r="G30" s="26"/>
      <c r="H30" s="15"/>
      <c r="I30" s="111"/>
      <c r="J30" s="128" t="e">
        <f>VLOOKUP(I30,種目コード!$A$3:$B$17,2,FALSE)</f>
        <v>#N/A</v>
      </c>
      <c r="K30" s="6"/>
      <c r="L30" s="144"/>
      <c r="M30" s="144"/>
      <c r="O30"/>
      <c r="P30"/>
      <c r="T30" s="1"/>
      <c r="U30" s="1"/>
      <c r="AS30"/>
      <c r="AT30"/>
      <c r="AU30" s="39"/>
      <c r="AZ30" s="1"/>
      <c r="BA30" s="1"/>
      <c r="BB30" s="1"/>
    </row>
    <row r="31" spans="1:54">
      <c r="A31" s="149"/>
      <c r="B31" s="21"/>
      <c r="C31" s="21"/>
      <c r="D31" s="26"/>
      <c r="E31" s="26"/>
      <c r="F31" s="109"/>
      <c r="G31" s="26"/>
      <c r="H31" s="15"/>
      <c r="I31" s="111"/>
      <c r="J31" s="128" t="e">
        <f>VLOOKUP(I31,種目コード!$A$3:$B$17,2,FALSE)</f>
        <v>#N/A</v>
      </c>
      <c r="K31" s="6"/>
      <c r="L31" s="144"/>
      <c r="M31" s="144"/>
      <c r="O31"/>
      <c r="P31"/>
      <c r="T31" s="1"/>
      <c r="U31" s="1"/>
      <c r="AS31"/>
      <c r="AT31"/>
      <c r="AU31" s="39"/>
      <c r="AZ31" s="1"/>
      <c r="BA31" s="1"/>
      <c r="BB31" s="1"/>
    </row>
    <row r="32" spans="1:54">
      <c r="A32" s="149"/>
      <c r="B32" s="21"/>
      <c r="C32" s="21"/>
      <c r="D32" s="26"/>
      <c r="E32" s="26"/>
      <c r="F32" s="109"/>
      <c r="G32" s="26"/>
      <c r="H32" s="15"/>
      <c r="I32" s="112"/>
      <c r="J32" s="128" t="e">
        <f>VLOOKUP(I32,種目コード!$A$3:$B$17,2,FALSE)</f>
        <v>#N/A</v>
      </c>
      <c r="K32" s="6"/>
      <c r="L32" s="144"/>
      <c r="M32" s="144"/>
      <c r="O32"/>
      <c r="P32"/>
      <c r="T32" s="1"/>
      <c r="U32" s="1"/>
      <c r="AS32"/>
      <c r="AT32"/>
      <c r="AU32"/>
      <c r="AZ32" s="1"/>
      <c r="BA32" s="1"/>
      <c r="BB32" s="1"/>
    </row>
    <row r="33" spans="1:54">
      <c r="A33" s="149"/>
      <c r="B33" s="21"/>
      <c r="C33" s="21"/>
      <c r="D33" s="22"/>
      <c r="E33" s="26"/>
      <c r="F33" s="109"/>
      <c r="G33" s="26"/>
      <c r="H33" s="15"/>
      <c r="I33" s="113"/>
      <c r="J33" s="128" t="e">
        <f>VLOOKUP(I33,種目コード!$A$3:$B$17,2,FALSE)</f>
        <v>#N/A</v>
      </c>
      <c r="K33" s="6"/>
      <c r="L33" s="144"/>
      <c r="M33" s="144"/>
      <c r="O33"/>
      <c r="P33"/>
      <c r="T33" s="1"/>
      <c r="U33" s="1"/>
      <c r="AR33"/>
      <c r="AS33"/>
      <c r="AT33"/>
      <c r="AZ33" s="1"/>
      <c r="BA33" s="1"/>
      <c r="BB33" s="1"/>
    </row>
    <row r="34" spans="1:54">
      <c r="A34" s="149"/>
      <c r="B34" s="21"/>
      <c r="C34" s="21"/>
      <c r="D34" s="22"/>
      <c r="E34" s="26"/>
      <c r="F34" s="109"/>
      <c r="G34" s="26"/>
      <c r="H34" s="15"/>
      <c r="I34" s="111"/>
      <c r="J34" s="128" t="e">
        <f>VLOOKUP(I34,種目コード!$A$3:$B$17,2,FALSE)</f>
        <v>#N/A</v>
      </c>
      <c r="K34" s="6"/>
      <c r="L34" s="144"/>
      <c r="M34" s="144"/>
      <c r="O34"/>
      <c r="P34"/>
      <c r="T34" s="1"/>
      <c r="U34" s="1"/>
      <c r="AR34"/>
      <c r="AS34"/>
      <c r="AT34"/>
      <c r="AZ34" s="1"/>
      <c r="BA34" s="1"/>
      <c r="BB34" s="1"/>
    </row>
    <row r="35" spans="1:54">
      <c r="A35" s="149"/>
      <c r="B35" s="21"/>
      <c r="C35" s="21"/>
      <c r="D35" s="22"/>
      <c r="E35" s="26"/>
      <c r="F35" s="109"/>
      <c r="G35" s="26"/>
      <c r="H35" s="15"/>
      <c r="I35" s="111"/>
      <c r="J35" s="128" t="e">
        <f>VLOOKUP(I35,種目コード!$A$3:$B$17,2,FALSE)</f>
        <v>#N/A</v>
      </c>
      <c r="K35" s="6"/>
      <c r="L35" s="144"/>
      <c r="M35" s="144"/>
      <c r="O35"/>
      <c r="P35"/>
      <c r="T35" s="1"/>
      <c r="U35" s="1"/>
      <c r="AR35"/>
      <c r="AS35"/>
      <c r="AT35"/>
      <c r="AZ35" s="1"/>
      <c r="BA35" s="1"/>
      <c r="BB35" s="1"/>
    </row>
    <row r="36" spans="1:54">
      <c r="A36" s="149"/>
      <c r="B36" s="21"/>
      <c r="C36" s="21"/>
      <c r="D36" s="22"/>
      <c r="E36" s="26"/>
      <c r="F36" s="109"/>
      <c r="G36" s="26"/>
      <c r="H36" s="15"/>
      <c r="I36" s="111"/>
      <c r="J36" s="128" t="e">
        <f>VLOOKUP(I36,種目コード!$A$3:$B$17,2,FALSE)</f>
        <v>#N/A</v>
      </c>
      <c r="K36" s="6"/>
      <c r="L36" s="144"/>
      <c r="M36" s="144"/>
      <c r="O36"/>
      <c r="P36"/>
      <c r="T36" s="1"/>
      <c r="U36" s="1"/>
      <c r="AR36"/>
      <c r="AS36"/>
      <c r="AT36"/>
      <c r="AZ36" s="1"/>
      <c r="BA36" s="1"/>
      <c r="BB36" s="1"/>
    </row>
    <row r="37" spans="1:54">
      <c r="A37" s="149"/>
      <c r="B37" s="21"/>
      <c r="C37" s="21"/>
      <c r="D37" s="22"/>
      <c r="E37" s="26"/>
      <c r="F37" s="109"/>
      <c r="G37" s="26"/>
      <c r="H37" s="15"/>
      <c r="I37" s="111"/>
      <c r="J37" s="128" t="e">
        <f>VLOOKUP(I37,種目コード!$A$3:$B$17,2,FALSE)</f>
        <v>#N/A</v>
      </c>
      <c r="K37" s="6"/>
      <c r="L37" s="144"/>
      <c r="M37" s="144"/>
      <c r="O37"/>
      <c r="P37"/>
      <c r="T37" s="1"/>
      <c r="U37" s="1"/>
      <c r="AR37"/>
      <c r="AS37"/>
      <c r="AT37"/>
      <c r="AZ37" s="1"/>
      <c r="BA37" s="1"/>
      <c r="BB37" s="1"/>
    </row>
    <row r="38" spans="1:54">
      <c r="A38" s="149"/>
      <c r="B38" s="21"/>
      <c r="C38" s="21"/>
      <c r="D38" s="22"/>
      <c r="E38" s="26"/>
      <c r="F38" s="109"/>
      <c r="G38" s="26"/>
      <c r="H38" s="15"/>
      <c r="I38" s="113"/>
      <c r="J38" s="128" t="e">
        <f>VLOOKUP(I38,種目コード!$A$3:$B$17,2,FALSE)</f>
        <v>#N/A</v>
      </c>
      <c r="K38" s="6"/>
      <c r="L38" s="144"/>
      <c r="M38" s="144"/>
      <c r="O38"/>
      <c r="P38"/>
      <c r="T38" s="1"/>
      <c r="U38" s="1"/>
      <c r="AR38"/>
      <c r="AS38"/>
      <c r="AT38"/>
      <c r="AZ38" s="1"/>
      <c r="BA38" s="1"/>
      <c r="BB38" s="1"/>
    </row>
    <row r="39" spans="1:54">
      <c r="A39" s="149"/>
      <c r="B39" s="21"/>
      <c r="C39" s="21"/>
      <c r="D39" s="22"/>
      <c r="E39" s="26"/>
      <c r="F39" s="109"/>
      <c r="G39" s="26"/>
      <c r="H39" s="15"/>
      <c r="I39" s="113"/>
      <c r="J39" s="128" t="e">
        <f>VLOOKUP(I39,種目コード!$A$3:$B$17,2,FALSE)</f>
        <v>#N/A</v>
      </c>
      <c r="K39" s="6"/>
      <c r="L39" s="144"/>
      <c r="M39" s="144"/>
      <c r="O39"/>
      <c r="P39"/>
      <c r="T39" s="1"/>
      <c r="U39" s="1"/>
      <c r="AR39"/>
      <c r="AS39"/>
      <c r="AT39"/>
      <c r="AZ39" s="1"/>
      <c r="BA39" s="1"/>
      <c r="BB39" s="1"/>
    </row>
    <row r="40" spans="1:54">
      <c r="A40" s="149"/>
      <c r="B40" s="21"/>
      <c r="C40" s="21"/>
      <c r="D40" s="22"/>
      <c r="E40" s="26"/>
      <c r="F40" s="109"/>
      <c r="G40" s="26"/>
      <c r="H40" s="15"/>
      <c r="I40" s="25"/>
      <c r="J40" s="128" t="e">
        <f>VLOOKUP(I40,種目コード!$A$3:$B$17,2,FALSE)</f>
        <v>#N/A</v>
      </c>
      <c r="K40" s="6"/>
      <c r="L40" s="144"/>
      <c r="M40" s="144"/>
      <c r="O40"/>
      <c r="P40"/>
      <c r="T40" s="1"/>
      <c r="U40" s="1"/>
      <c r="AR40"/>
      <c r="AS40"/>
      <c r="AT40"/>
      <c r="AZ40" s="1"/>
      <c r="BA40" s="1"/>
      <c r="BB40" s="1"/>
    </row>
    <row r="41" spans="1:54" s="33" customFormat="1">
      <c r="A41" s="1"/>
      <c r="B41" s="1"/>
      <c r="C41" s="1"/>
      <c r="D41" s="1"/>
      <c r="E41" s="1"/>
      <c r="F41" s="1"/>
      <c r="G41" s="64"/>
      <c r="H41" s="1"/>
      <c r="I41" s="1"/>
      <c r="J41" s="1"/>
      <c r="K41" s="1"/>
      <c r="L41" s="1"/>
      <c r="M41" s="1"/>
      <c r="N41" s="1"/>
      <c r="O41" s="1"/>
      <c r="P41" s="1"/>
      <c r="Q41" s="1"/>
      <c r="R41" s="1"/>
      <c r="T41"/>
      <c r="U41"/>
      <c r="AZ41"/>
      <c r="BA41"/>
      <c r="BB41"/>
    </row>
    <row r="42" spans="1:54" s="33" customFormat="1" ht="27.75" customHeight="1">
      <c r="A42" s="158" t="s">
        <v>44</v>
      </c>
      <c r="B42" s="158"/>
      <c r="C42" s="158"/>
      <c r="D42" s="158"/>
      <c r="E42" s="158"/>
      <c r="F42" s="158"/>
      <c r="G42" s="158"/>
      <c r="H42" s="158"/>
      <c r="I42" s="158"/>
      <c r="J42" s="158"/>
      <c r="K42" s="158"/>
      <c r="L42" s="158"/>
      <c r="M42" s="158"/>
      <c r="N42" s="158"/>
      <c r="O42" s="158"/>
      <c r="P42" s="158"/>
      <c r="Q42" s="158"/>
      <c r="R42" s="1"/>
      <c r="T42"/>
      <c r="U42"/>
      <c r="AZ42"/>
      <c r="BA42"/>
      <c r="BB42"/>
    </row>
    <row r="43" spans="1:54" s="33" customFormat="1">
      <c r="A43" s="1"/>
      <c r="B43" s="1"/>
      <c r="C43" s="1"/>
      <c r="D43" s="1"/>
      <c r="E43" s="1"/>
      <c r="F43" s="1"/>
      <c r="G43" s="64"/>
      <c r="H43" s="1"/>
      <c r="I43" s="1"/>
      <c r="J43" s="1"/>
      <c r="K43" s="1"/>
      <c r="L43" s="1"/>
      <c r="M43" s="1"/>
      <c r="N43" s="1"/>
      <c r="O43" s="1"/>
      <c r="P43" s="1"/>
      <c r="Q43" s="1"/>
      <c r="R43" s="1"/>
      <c r="T43"/>
      <c r="U43"/>
      <c r="AZ43"/>
      <c r="BA43"/>
      <c r="BB43"/>
    </row>
    <row r="44" spans="1:54" s="33" customFormat="1">
      <c r="A44" s="1"/>
      <c r="B44" s="1"/>
      <c r="C44" s="1"/>
      <c r="D44" s="1"/>
      <c r="E44" s="1"/>
      <c r="F44" s="1"/>
      <c r="G44" s="64"/>
      <c r="H44" s="1"/>
      <c r="I44" s="1"/>
      <c r="J44" s="1"/>
      <c r="O44" s="34"/>
      <c r="P44" s="35"/>
      <c r="Q44" s="64"/>
      <c r="R44" s="1"/>
      <c r="T44"/>
      <c r="U44"/>
      <c r="AZ44"/>
      <c r="BA44"/>
      <c r="BB44"/>
    </row>
    <row r="45" spans="1:54" s="33" customFormat="1" ht="19.5" customHeight="1">
      <c r="A45" s="1"/>
      <c r="B45" s="1"/>
      <c r="C45" s="1"/>
      <c r="D45" s="1"/>
      <c r="E45" s="1"/>
      <c r="F45" s="1"/>
      <c r="G45" s="64"/>
      <c r="H45" s="1"/>
      <c r="I45" s="1"/>
      <c r="K45" s="146" t="s">
        <v>45</v>
      </c>
      <c r="L45" s="151"/>
      <c r="M45" s="151"/>
      <c r="N45" s="151"/>
      <c r="O45" s="151"/>
      <c r="P45" s="151"/>
      <c r="Q45" s="1"/>
      <c r="R45" s="1"/>
      <c r="T45"/>
      <c r="U45"/>
      <c r="AZ45"/>
      <c r="BA45"/>
      <c r="BB45"/>
    </row>
    <row r="46" spans="1:54" s="33" customFormat="1" ht="19.5" customHeight="1">
      <c r="A46" s="1"/>
      <c r="B46" s="1"/>
      <c r="C46" s="1"/>
      <c r="D46" s="1"/>
      <c r="E46" s="1"/>
      <c r="F46" s="1"/>
      <c r="G46" s="64"/>
      <c r="H46" s="1"/>
      <c r="I46" s="1"/>
      <c r="K46" s="146" t="s">
        <v>46</v>
      </c>
      <c r="L46" s="159"/>
      <c r="M46" s="159"/>
      <c r="N46" s="159"/>
      <c r="O46" s="159"/>
      <c r="P46" s="159"/>
      <c r="Q46" s="1"/>
      <c r="R46" s="1"/>
      <c r="T46"/>
      <c r="U46"/>
      <c r="AZ46"/>
      <c r="BA46"/>
      <c r="BB46"/>
    </row>
    <row r="47" spans="1:54" s="33" customFormat="1" ht="17.25" customHeight="1">
      <c r="A47" s="1"/>
      <c r="B47" s="1"/>
      <c r="C47" s="1"/>
      <c r="D47" s="1"/>
      <c r="E47" s="1"/>
      <c r="F47" s="1"/>
      <c r="G47" s="64"/>
      <c r="H47" s="1"/>
      <c r="I47" s="1"/>
      <c r="K47" s="146" t="s">
        <v>47</v>
      </c>
      <c r="L47" s="159"/>
      <c r="M47" s="159"/>
      <c r="N47" s="159"/>
      <c r="O47" s="159"/>
      <c r="P47" s="36" t="s">
        <v>22</v>
      </c>
      <c r="Q47" s="1"/>
      <c r="R47" s="1"/>
      <c r="T47"/>
      <c r="U47"/>
      <c r="AZ47"/>
      <c r="BA47"/>
      <c r="BB47"/>
    </row>
    <row r="48" spans="1:54" s="33" customFormat="1" ht="17.25" customHeight="1">
      <c r="A48" s="1"/>
      <c r="B48" s="1"/>
      <c r="C48" s="1"/>
      <c r="D48" s="1"/>
      <c r="E48" s="1"/>
      <c r="F48" s="1"/>
      <c r="G48" s="64"/>
      <c r="H48" s="1"/>
      <c r="I48" s="1"/>
      <c r="K48" s="146" t="s">
        <v>48</v>
      </c>
      <c r="L48" s="159"/>
      <c r="M48" s="159"/>
      <c r="N48" s="159"/>
      <c r="O48" s="159"/>
      <c r="P48" s="36" t="s">
        <v>22</v>
      </c>
      <c r="Q48" s="1"/>
      <c r="R48" s="1"/>
      <c r="T48"/>
      <c r="U48"/>
      <c r="AZ48"/>
      <c r="BA48"/>
      <c r="BB48"/>
    </row>
    <row r="49" spans="1:54" s="33" customFormat="1" ht="17.25" customHeight="1">
      <c r="A49" s="1"/>
      <c r="B49" s="1"/>
      <c r="C49" s="1"/>
      <c r="D49" s="1"/>
      <c r="E49" s="1"/>
      <c r="F49" s="1"/>
      <c r="G49" s="64"/>
      <c r="H49" s="1"/>
      <c r="I49" s="1"/>
      <c r="K49" s="146" t="s">
        <v>297</v>
      </c>
      <c r="L49" s="159"/>
      <c r="M49" s="159"/>
      <c r="N49" s="159"/>
      <c r="O49" s="159"/>
      <c r="P49" s="159"/>
      <c r="Q49" s="1"/>
      <c r="R49" s="1"/>
      <c r="T49"/>
      <c r="U49"/>
      <c r="AZ49"/>
      <c r="BA49"/>
      <c r="BB49"/>
    </row>
    <row r="50" spans="1:54" s="33" customFormat="1">
      <c r="A50" s="1"/>
      <c r="B50" s="1"/>
      <c r="C50" s="1"/>
      <c r="D50" s="1"/>
      <c r="E50" s="1"/>
      <c r="F50" s="1"/>
      <c r="G50" s="64"/>
      <c r="H50" s="1"/>
      <c r="I50" s="1"/>
      <c r="J50" s="1"/>
      <c r="K50" s="1"/>
      <c r="L50" s="1"/>
      <c r="M50" s="1"/>
      <c r="N50" s="1"/>
      <c r="O50" s="1"/>
      <c r="P50" s="1"/>
      <c r="Q50" s="1"/>
      <c r="R50" s="1"/>
      <c r="T50"/>
      <c r="U50"/>
      <c r="AZ50"/>
      <c r="BA50"/>
      <c r="BB50"/>
    </row>
    <row r="52" spans="1:54">
      <c r="K52" s="160" t="str">
        <f>IF(AND(COUNTIF(提出前にここを確認してください!D4:D34,"エラー")=0,提出前にここを確認してください!G4="OK",提出前にここを確認してください!H7="OK"),"エラーなし","エラーの可能性があります。下の赤いタブから確認してください。")</f>
        <v>エラーの可能性があります。下の赤いタブから確認してください。</v>
      </c>
      <c r="L52" s="160"/>
      <c r="M52" s="160"/>
      <c r="N52" s="160"/>
      <c r="O52" s="160"/>
      <c r="P52" s="160"/>
      <c r="Q52" s="160"/>
      <c r="R52" s="160"/>
      <c r="S52" s="9"/>
    </row>
    <row r="53" spans="1:54">
      <c r="R53" s="9"/>
      <c r="S53" s="9"/>
    </row>
    <row r="54" spans="1:54">
      <c r="R54" s="9"/>
      <c r="S54" s="9"/>
    </row>
    <row r="55" spans="1:54">
      <c r="R55" s="9"/>
      <c r="S55" s="9"/>
    </row>
    <row r="56" spans="1:54">
      <c r="R56" s="9"/>
      <c r="S56" s="9"/>
    </row>
    <row r="57" spans="1:54">
      <c r="R57" s="9"/>
      <c r="S57" s="9"/>
    </row>
    <row r="58" spans="1:54">
      <c r="R58" s="9"/>
      <c r="S58" s="9"/>
    </row>
    <row r="59" spans="1:54">
      <c r="R59" s="9"/>
      <c r="S59" s="9"/>
    </row>
    <row r="60" spans="1:54">
      <c r="R60" s="9"/>
      <c r="S60" s="10"/>
    </row>
    <row r="61" spans="1:54">
      <c r="R61" s="9"/>
      <c r="S61" s="10"/>
    </row>
    <row r="62" spans="1:54">
      <c r="R62" s="9"/>
      <c r="S62" s="9"/>
    </row>
    <row r="63" spans="1:54">
      <c r="R63" s="9"/>
      <c r="S63" s="9"/>
    </row>
    <row r="64" spans="1:54">
      <c r="R64" s="9"/>
      <c r="S64" s="9"/>
    </row>
    <row r="65" spans="18:19">
      <c r="R65" s="9"/>
      <c r="S65" s="9"/>
    </row>
    <row r="66" spans="18:19">
      <c r="R66" s="9"/>
      <c r="S66" s="9"/>
    </row>
    <row r="67" spans="18:19">
      <c r="R67" s="9"/>
      <c r="S67" s="9"/>
    </row>
    <row r="68" spans="18:19">
      <c r="R68" s="9"/>
      <c r="S68" s="9"/>
    </row>
    <row r="69" spans="18:19">
      <c r="R69" s="9"/>
      <c r="S69" s="9"/>
    </row>
    <row r="70" spans="18:19">
      <c r="R70" s="9"/>
      <c r="S70" s="10"/>
    </row>
    <row r="71" spans="18:19">
      <c r="R71" s="9"/>
      <c r="S71" s="10"/>
    </row>
    <row r="72" spans="18:19">
      <c r="R72" s="9"/>
      <c r="S72" s="10"/>
    </row>
    <row r="73" spans="18:19">
      <c r="R73" s="9"/>
      <c r="S73" s="13"/>
    </row>
    <row r="74" spans="18:19">
      <c r="R74" s="14"/>
      <c r="S74" s="13"/>
    </row>
    <row r="75" spans="18:19">
      <c r="R75" s="9"/>
      <c r="S75" s="10"/>
    </row>
    <row r="76" spans="18:19">
      <c r="R76" s="9"/>
      <c r="S76" s="10"/>
    </row>
    <row r="77" spans="18:19">
      <c r="R77" s="9"/>
      <c r="S77" s="9"/>
    </row>
    <row r="78" spans="18:19">
      <c r="R78" s="9"/>
      <c r="S78" s="9"/>
    </row>
  </sheetData>
  <sheetProtection algorithmName="SHA-512" hashValue="pfX2j/iSgSEq7/9q8cJDkJR8ldK8rFrCLje97B66JbYnLbMqmmH6SJOC9J12YNfIHAVtC8ubUG4Dy124seXKcA==" saltValue="jNyVb58eo2/dALwd35iS8g==" spinCount="100000" sheet="1"/>
  <mergeCells count="16">
    <mergeCell ref="B2:F2"/>
    <mergeCell ref="B4:D4"/>
    <mergeCell ref="L47:O47"/>
    <mergeCell ref="L48:O48"/>
    <mergeCell ref="L49:P49"/>
    <mergeCell ref="I7:K7"/>
    <mergeCell ref="O7:P7"/>
    <mergeCell ref="A42:Q42"/>
    <mergeCell ref="L46:P46"/>
    <mergeCell ref="K52:R52"/>
    <mergeCell ref="L45:P45"/>
    <mergeCell ref="L7:M7"/>
    <mergeCell ref="M2:N2"/>
    <mergeCell ref="M3:N3"/>
    <mergeCell ref="M4:N4"/>
    <mergeCell ref="M5:N5"/>
  </mergeCells>
  <phoneticPr fontId="2"/>
  <conditionalFormatting sqref="K52:M52">
    <cfRule type="cellIs" dxfId="10" priority="2" stopIfTrue="1" operator="equal">
      <formula>"エラーの可能性があります。下の赤いタブから確認してください。"</formula>
    </cfRule>
    <cfRule type="cellIs" dxfId="9" priority="3" stopIfTrue="1" operator="equal">
      <formula>"エラーの可能性があります。下の赤いタブから確認してください"</formula>
    </cfRule>
  </conditionalFormatting>
  <conditionalFormatting sqref="K52:R52">
    <cfRule type="cellIs" dxfId="8" priority="1" stopIfTrue="1" operator="equal">
      <formula>"エラーなし"</formula>
    </cfRule>
  </conditionalFormatting>
  <dataValidations xWindow="640" yWindow="235" count="23">
    <dataValidation imeMode="hiragana" allowBlank="1" showInputMessage="1" showErrorMessage="1" prompt="「性」と「名」の間は，全角スペース_x000a_(下記の例のように，全角５・６マスで入力)_x000a__x000a_名前は，_x000a_岡山○太郎_x000a_岡山○○太_x000a_岡○○太郎_x000a_岡○○○山_x000a_岡山朝日太郎_x000a_などのように入力（○は全角スペース）" sqref="C10:C40"/>
    <dataValidation type="textLength" imeMode="off" operator="equal" allowBlank="1" showInputMessage="1" showErrorMessage="1" prompt="種目コードを参照するか，右枠の種目コードを参照しながら入力してください。_x000a__x000a_（注）_x000a_学年別の入力に気をつけてください。_x000a_（男女100m，男女1500m）" sqref="I40">
      <formula1>5</formula1>
    </dataValidation>
    <dataValidation imeMode="on" allowBlank="1" showInputMessage="1" showErrorMessage="1" prompt="ここは入力不要_x000a__x000a_種目コードが正しく入力されると，自動的に反映されます" sqref="J10:J40"/>
    <dataValidation imeMode="off" allowBlank="1" showInputMessage="1" showErrorMessage="1" prompt="下記の_x000a_「性別」_x000a_を入力すると，自動的に集計されます。" sqref="I4:J5"/>
    <dataValidation allowBlank="1" showInputMessage="1" showErrorMessage="1" prompt="下記の_x000a_「学校コード」_x000a_を入力すると，自動的に入力されます" sqref="B1"/>
    <dataValidation type="textLength" imeMode="off" allowBlank="1" showInputMessage="1" showErrorMessage="1" errorTitle="ＤＢコードの入力エラー" error="ＤＢコードは９桁です。_x000a_(枝番なしは６桁)" prompt="ここは_x000a_入力不要" sqref="A10">
      <formula1>6</formula1>
      <formula2>9</formula2>
    </dataValidation>
    <dataValidation type="textLength" imeMode="off" allowBlank="1" showInputMessage="1" showErrorMessage="1" errorTitle="ＤＢコードの入力エラー" error="ＤＢコードは９桁です。_x000a_(枝番なしは６桁)" prompt="ここは_x000a_記入不要" sqref="A11:A40">
      <formula1>6</formula1>
      <formula2>9</formula2>
    </dataValidation>
    <dataValidation imeMode="off" operator="equal" allowBlank="1" showInputMessage="1" showErrorMessage="1" errorTitle="学校コードの入力エラー" error="学校コードは６桁です。" prompt="6桁の数字_x000a_335＋学校番号(3桁)_x000a_※学校コードシート参照_x000a_でお願いします。" sqref="G11:G40"/>
    <dataValidation imeMode="hiragana" allowBlank="1" showInputMessage="1" showErrorMessage="1" prompt="下記の_x000a_「学校コード」_x000a_を入力すると，自動的に入力されます" sqref="B4:D4"/>
    <dataValidation imeMode="halfKatakana" allowBlank="1" showInputMessage="1" showErrorMessage="1" prompt="「性」と「名」の間は，    _x000a_半角スペース_x000a_(上の例を参考に)" sqref="B10:B40"/>
    <dataValidation imeMode="off" allowBlank="1" showInputMessage="1" showErrorMessage="1" prompt="トラック種目　　 　→　　７桁_x000a_フィールド種目　　→　　５桁_x000a__x000a_で入力" sqref="K10:K40"/>
    <dataValidation type="textLength" imeMode="off" operator="equal" allowBlank="1" showInputMessage="1" showErrorMessage="1" errorTitle="性別の入力エラー" error="性別は１桁です。" prompt="男子は「1」_x000a_女子は「2」_x000a__x000a_を入力" sqref="E10:E40">
      <formula1>1</formula1>
    </dataValidation>
    <dataValidation type="textLength" imeMode="off" operator="equal" allowBlank="1" showInputMessage="1" showErrorMessage="1" errorTitle="県の入力エラー" error="県コードは「33」です。" prompt="「33」_x000a_を入力" sqref="F10">
      <formula1>2</formula1>
    </dataValidation>
    <dataValidation type="textLength" imeMode="off" operator="lessThanOrEqual" allowBlank="1" showInputMessage="1" showErrorMessage="1" errorTitle="ナンバーカードの入力エラー" error="ナンバーカードは４桁です。" sqref="H10:H40">
      <formula1>4</formula1>
    </dataValidation>
    <dataValidation type="textLength" imeMode="off" operator="equal" allowBlank="1" showInputMessage="1" showErrorMessage="1" errorTitle="学年の入力エラー" error="学年は１桁です。" sqref="D10:D40">
      <formula1>1</formula1>
    </dataValidation>
    <dataValidation imeMode="on" allowBlank="1" showInputMessage="1" showErrorMessage="1" sqref="J8"/>
    <dataValidation imeMode="off" allowBlank="1" showInputMessage="1" showErrorMessage="1" sqref="A7:I9 J9:M9 A1:A2 C3 A4 G1:G2 D1:F1 F4:H5 R6:AY6 BD4:BO5 AU33:AU40 BC6:BP6 Q7:AQ40 O24:P29 AV7:BH40 O8:P20 N7:N40 I3:J3 AX4:AZ5 W4:AV5 U2:V5 S4:T5 AW5 S41:S78 R41:R51 R53:R78 I25:I36 I10:I21 H1:Q1"/>
    <dataValidation imeMode="hiragana" allowBlank="1" showInputMessage="1" showErrorMessage="1" sqref="B2:F2"/>
    <dataValidation type="textLength" imeMode="off" operator="equal" allowBlank="1" showInputMessage="1" showErrorMessage="1" errorTitle="学校コードの入力エラー" error="学校コードは６桁です。" prompt="6桁の数字_x000a_335＋学校番号(3桁)_x000a_※学校コードシート参照_x000a_でお願いします。" sqref="G10">
      <formula1>6</formula1>
    </dataValidation>
    <dataValidation imeMode="off" operator="equal" allowBlank="1" showInputMessage="1" showErrorMessage="1" errorTitle="県の入力エラー" error="県コードは「33」です。" prompt="「33」_x000a_を入力" sqref="F11:F40"/>
    <dataValidation allowBlank="1" showInputMessage="1" showErrorMessage="1" prompt="確認等で，連絡をする場合があります" sqref="L49"/>
    <dataValidation imeMode="off" allowBlank="1" showInputMessage="1" showErrorMessage="1" prompt="リレーの記録は５桁で入力" sqref="M11:M40"/>
    <dataValidation imeMode="off" allowBlank="1" showInputMessage="1" showErrorMessage="1" prompt="第一走者の欄のみ_x000a_リレーの記録を５桁で入力" sqref="M10"/>
  </dataValidations>
  <printOptions horizontalCentered="1"/>
  <pageMargins left="0.62992125984251968" right="0.47244094488188981" top="0.19685039370078741" bottom="0.19685039370078741" header="0.39370078740157483" footer="0.35433070866141736"/>
  <pageSetup paperSize="9" scale="85" orientation="landscape" horizontalDpi="4294967293" verticalDpi="300" r:id="rId1"/>
  <headerFooter alignWithMargins="0"/>
  <extLst>
    <ext xmlns:x14="http://schemas.microsoft.com/office/spreadsheetml/2009/9/main" uri="{CCE6A557-97BC-4b89-ADB6-D9C93CAAB3DF}">
      <x14:dataValidations xmlns:xm="http://schemas.microsoft.com/office/excel/2006/main" xWindow="640" yWindow="235" count="4">
        <x14:dataValidation type="list" showInputMessage="1" showErrorMessage="1">
          <x14:formula1>
            <xm:f>計算用!$AR$4:$AR$13</xm:f>
          </x14:formula1>
          <xm:sqref>L3:L5</xm:sqref>
        </x14:dataValidation>
        <x14:dataValidation type="list" showInputMessage="1" showErrorMessage="1">
          <x14:formula1>
            <xm:f>計算用!$AT$4:$AT$7</xm:f>
          </x14:formula1>
          <xm:sqref>O3:O5</xm:sqref>
        </x14:dataValidation>
        <x14:dataValidation type="list" allowBlank="1" showInputMessage="1" showErrorMessage="1">
          <x14:formula1>
            <xm:f>計算用!$AS$4:$AS$29</xm:f>
          </x14:formula1>
          <xm:sqref>P3:P5</xm:sqref>
        </x14:dataValidation>
        <x14:dataValidation type="list" showInputMessage="1" showErrorMessage="1">
          <x14:formula1>
            <xm:f>計算用!$AU$4:$AU$10</xm:f>
          </x14:formula1>
          <xm:sqref>L10:L40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36"/>
  <sheetViews>
    <sheetView workbookViewId="0">
      <selection activeCell="G5" sqref="G5"/>
    </sheetView>
  </sheetViews>
  <sheetFormatPr defaultRowHeight="13.5"/>
  <cols>
    <col min="1" max="1" width="1.5" customWidth="1"/>
    <col min="2" max="2" width="6.125" customWidth="1"/>
    <col min="3" max="3" width="15" customWidth="1"/>
    <col min="4" max="4" width="7.125" style="79" customWidth="1"/>
    <col min="5" max="5" width="86.25" customWidth="1"/>
    <col min="6" max="6" width="5.125" customWidth="1"/>
    <col min="7" max="7" width="9.875" customWidth="1"/>
  </cols>
  <sheetData>
    <row r="2" spans="2:10">
      <c r="C2" t="s">
        <v>326</v>
      </c>
    </row>
    <row r="3" spans="2:10">
      <c r="D3" s="79" t="s">
        <v>359</v>
      </c>
      <c r="E3" t="s">
        <v>358</v>
      </c>
      <c r="G3" s="163" t="s">
        <v>369</v>
      </c>
      <c r="H3" s="163"/>
    </row>
    <row r="4" spans="2:10" ht="32.25" customHeight="1">
      <c r="B4" s="86" t="s">
        <v>327</v>
      </c>
      <c r="C4" s="87" t="str">
        <f>IF(計算用!C3="","",入力用シート!C10)</f>
        <v/>
      </c>
      <c r="D4" s="87" t="str">
        <f>IF(C4="","",IF(E4=CHAR(10)&amp;CHAR(10),"OK","エラー"))</f>
        <v/>
      </c>
      <c r="E4" s="88" t="str">
        <f>計算用!Y3&amp;計算用!Z3&amp;計算用!AA3&amp;CHAR(10)&amp;計算用!AB3&amp;計算用!AC3&amp;計算用!AD3&amp;計算用!AE3&amp;計算用!AF3&amp;計算用!AG3&amp;CHAR(10)&amp;計算用!AH3&amp;計算用!AI3&amp;計算用!AJ3&amp;計算用!AK3&amp;計算用!AL3&amp;計算用!AM3</f>
        <v xml:space="preserve">
</v>
      </c>
      <c r="G4" s="164" t="str">
        <f>IF(入力用シート!M3&lt;&gt;"","OK","最低一人審判を派遣してください")</f>
        <v>最低一人審判を派遣してください</v>
      </c>
      <c r="H4" s="164"/>
    </row>
    <row r="5" spans="2:10" ht="32.25" customHeight="1">
      <c r="B5" s="86" t="s">
        <v>328</v>
      </c>
      <c r="C5" s="87" t="str">
        <f>IF(計算用!C4="","",入力用シート!C11)</f>
        <v/>
      </c>
      <c r="D5" s="87" t="str">
        <f t="shared" ref="D5:D32" si="0">IF(C5="","",IF(E5=CHAR(10)&amp;CHAR(10),"OK","エラー"))</f>
        <v/>
      </c>
      <c r="E5" s="88" t="str">
        <f>計算用!Y4&amp;計算用!Z4&amp;計算用!AA4&amp;CHAR(10)&amp;計算用!AB4&amp;計算用!AC4&amp;計算用!AD4&amp;計算用!AE4&amp;計算用!AF4&amp;計算用!AG4&amp;CHAR(10)&amp;計算用!AH4&amp;計算用!AI4&amp;計算用!AJ4&amp;計算用!AK4&amp;計算用!AL4&amp;計算用!AM4</f>
        <v xml:space="preserve">
</v>
      </c>
      <c r="I5" s="38"/>
      <c r="J5" s="38"/>
    </row>
    <row r="6" spans="2:10" ht="32.25" customHeight="1" thickBot="1">
      <c r="B6" s="86" t="s">
        <v>329</v>
      </c>
      <c r="C6" s="87" t="str">
        <f>IF(計算用!C5="","",入力用シート!C12)</f>
        <v/>
      </c>
      <c r="D6" s="87" t="str">
        <f t="shared" si="0"/>
        <v/>
      </c>
      <c r="E6" s="88" t="str">
        <f>計算用!Y5&amp;計算用!Z5&amp;計算用!AA5&amp;CHAR(10)&amp;計算用!AB5&amp;計算用!AC5&amp;計算用!AD5&amp;計算用!AE5&amp;計算用!AF5&amp;計算用!AG5&amp;CHAR(10)&amp;計算用!AH5&amp;計算用!AI5&amp;計算用!AJ5&amp;計算用!AK5&amp;計算用!AL5&amp;計算用!AM5</f>
        <v xml:space="preserve">
</v>
      </c>
      <c r="G6" s="38"/>
    </row>
    <row r="7" spans="2:10" ht="32.25" customHeight="1" thickBot="1">
      <c r="B7" s="86" t="s">
        <v>330</v>
      </c>
      <c r="C7" s="87" t="str">
        <f>IF(計算用!C6="","",入力用シート!C13)</f>
        <v/>
      </c>
      <c r="D7" s="87" t="str">
        <f t="shared" si="0"/>
        <v/>
      </c>
      <c r="E7" s="88" t="str">
        <f>計算用!Y6&amp;計算用!Z6&amp;計算用!AA6&amp;CHAR(10)&amp;計算用!AB6&amp;計算用!AC6&amp;計算用!AD6&amp;計算用!AE6&amp;計算用!AF6&amp;計算用!AG6&amp;CHAR(10)&amp;計算用!AH6&amp;計算用!AI6&amp;計算用!AJ6&amp;計算用!AK6&amp;計算用!AL6&amp;計算用!AM6</f>
        <v xml:space="preserve">
</v>
      </c>
      <c r="F7" s="91"/>
      <c r="G7" s="108" t="s">
        <v>380</v>
      </c>
      <c r="H7" s="165" t="str">
        <f>IF(COUNTIF(H9:I23,"&gt;3")&lt;&gt;0,"学校別の参加人数が3人を超えています。","OK")</f>
        <v>OK</v>
      </c>
      <c r="I7" s="166"/>
      <c r="J7" s="90"/>
    </row>
    <row r="8" spans="2:10" ht="32.25" customHeight="1" thickBot="1">
      <c r="B8" s="86" t="s">
        <v>331</v>
      </c>
      <c r="C8" s="87" t="str">
        <f>IF(計算用!C7="","",入力用シート!C14)</f>
        <v/>
      </c>
      <c r="D8" s="87" t="str">
        <f t="shared" si="0"/>
        <v/>
      </c>
      <c r="E8" s="88" t="str">
        <f>計算用!Y7&amp;計算用!Z7&amp;計算用!AA7&amp;CHAR(10)&amp;計算用!AB7&amp;計算用!AC7&amp;計算用!AD7&amp;計算用!AE7&amp;計算用!AF7&amp;計算用!AG7&amp;CHAR(10)&amp;計算用!AH7&amp;計算用!AI7&amp;計算用!AJ7&amp;計算用!AK7&amp;計算用!AL7&amp;計算用!AM7</f>
        <v xml:space="preserve">
</v>
      </c>
      <c r="G8" s="107" t="s">
        <v>379</v>
      </c>
      <c r="H8" s="92" t="s">
        <v>377</v>
      </c>
      <c r="I8" s="93" t="s">
        <v>378</v>
      </c>
    </row>
    <row r="9" spans="2:10" ht="32.25" customHeight="1">
      <c r="B9" s="86" t="s">
        <v>332</v>
      </c>
      <c r="C9" s="87" t="str">
        <f>IF(計算用!C8="","",入力用シート!C15)</f>
        <v/>
      </c>
      <c r="D9" s="87" t="str">
        <f t="shared" si="0"/>
        <v/>
      </c>
      <c r="E9" s="88" t="str">
        <f>計算用!Y8&amp;計算用!Z8&amp;計算用!AA8&amp;CHAR(10)&amp;計算用!AB8&amp;計算用!AC8&amp;計算用!AD8&amp;計算用!AE8&amp;計算用!AF8&amp;計算用!AG8&amp;CHAR(10)&amp;計算用!AH8&amp;計算用!AI8&amp;計算用!AJ8&amp;計算用!AK8&amp;計算用!AL8&amp;計算用!AM8</f>
        <v xml:space="preserve">
</v>
      </c>
      <c r="G9" s="94" t="s">
        <v>246</v>
      </c>
      <c r="H9" s="100">
        <f>COUNTIFS(入力用シート!$E$10:$E$40,1,入力用シート!$I$10:$I$40,入力用シート!O9)</f>
        <v>0</v>
      </c>
      <c r="I9" s="101">
        <f>COUNTIFS(入力用シート!$E$10:$E$40,2,入力用シート!$I$10:$I$40,入力用シート!O9)</f>
        <v>0</v>
      </c>
    </row>
    <row r="10" spans="2:10" ht="32.25" customHeight="1">
      <c r="B10" s="86" t="s">
        <v>333</v>
      </c>
      <c r="C10" s="87" t="str">
        <f>IF(計算用!C9="","",入力用シート!C16)</f>
        <v/>
      </c>
      <c r="D10" s="87" t="str">
        <f t="shared" si="0"/>
        <v/>
      </c>
      <c r="E10" s="88" t="str">
        <f>計算用!Y9&amp;計算用!Z9&amp;計算用!AA9&amp;CHAR(10)&amp;計算用!AB9&amp;計算用!AC9&amp;計算用!AD9&amp;計算用!AE9&amp;計算用!AF9&amp;計算用!AG9&amp;CHAR(10)&amp;計算用!AH9&amp;計算用!AI9&amp;計算用!AJ9&amp;計算用!AK9&amp;計算用!AL9&amp;計算用!AM9</f>
        <v xml:space="preserve">
</v>
      </c>
      <c r="G10" s="95" t="s">
        <v>247</v>
      </c>
      <c r="H10" s="102">
        <f>COUNTIFS(入力用シート!$E$10:$E$40,1,入力用シート!$I$10:$I$40,入力用シート!O10)</f>
        <v>0</v>
      </c>
      <c r="I10" s="103">
        <f>COUNTIFS(入力用シート!$E$10:$E$40,2,入力用シート!$I$10:$I$40,入力用シート!O10)</f>
        <v>0</v>
      </c>
    </row>
    <row r="11" spans="2:10" ht="32.25" customHeight="1">
      <c r="B11" s="86" t="s">
        <v>334</v>
      </c>
      <c r="C11" s="87" t="str">
        <f>IF(計算用!C10="","",入力用シート!C17)</f>
        <v/>
      </c>
      <c r="D11" s="87" t="str">
        <f t="shared" si="0"/>
        <v/>
      </c>
      <c r="E11" s="88" t="str">
        <f>計算用!Y10&amp;計算用!Z10&amp;計算用!AA10&amp;CHAR(10)&amp;計算用!AB10&amp;計算用!AC10&amp;計算用!AD10&amp;計算用!AE10&amp;計算用!AF10&amp;計算用!AG10&amp;CHAR(10)&amp;計算用!AH10&amp;計算用!AI10&amp;計算用!AJ10&amp;計算用!AK10&amp;計算用!AL10&amp;計算用!AM10</f>
        <v xml:space="preserve">
</v>
      </c>
      <c r="G11" s="95" t="s">
        <v>30</v>
      </c>
      <c r="H11" s="102">
        <f>COUNTIFS(入力用シート!$E$10:$E$40,1,入力用シート!$I$10:$I$40,入力用シート!O11)</f>
        <v>0</v>
      </c>
      <c r="I11" s="103">
        <f>COUNTIFS(入力用シート!$E$10:$E$40,2,入力用シート!$I$10:$I$40,入力用シート!O11)</f>
        <v>0</v>
      </c>
    </row>
    <row r="12" spans="2:10" ht="32.25" customHeight="1">
      <c r="B12" s="86" t="s">
        <v>335</v>
      </c>
      <c r="C12" s="87" t="str">
        <f>IF(計算用!C11="","",入力用シート!C18)</f>
        <v/>
      </c>
      <c r="D12" s="87" t="str">
        <f t="shared" si="0"/>
        <v/>
      </c>
      <c r="E12" s="88" t="str">
        <f>計算用!Y11&amp;計算用!Z11&amp;計算用!AA11&amp;CHAR(10)&amp;計算用!AB11&amp;計算用!AC11&amp;計算用!AD11&amp;計算用!AE11&amp;計算用!AF11&amp;計算用!AG11&amp;CHAR(10)&amp;計算用!AH11&amp;計算用!AI11&amp;計算用!AJ11&amp;計算用!AK11&amp;計算用!AL11&amp;計算用!AM11</f>
        <v xml:space="preserve">
</v>
      </c>
      <c r="G12" s="95" t="s">
        <v>248</v>
      </c>
      <c r="H12" s="102">
        <f>COUNTIFS(入力用シート!$E$10:$E$40,1,入力用シート!$I$10:$I$40,入力用シート!O12)</f>
        <v>0</v>
      </c>
      <c r="I12" s="104"/>
    </row>
    <row r="13" spans="2:10" ht="32.25" customHeight="1">
      <c r="B13" s="86" t="s">
        <v>336</v>
      </c>
      <c r="C13" s="87" t="str">
        <f>IF(計算用!C12="","",入力用シート!C19)</f>
        <v/>
      </c>
      <c r="D13" s="87" t="str">
        <f t="shared" si="0"/>
        <v/>
      </c>
      <c r="E13" s="88" t="str">
        <f>計算用!Y12&amp;計算用!Z12&amp;計算用!AA12&amp;CHAR(10)&amp;計算用!AB12&amp;計算用!AC12&amp;計算用!AD12&amp;計算用!AE12&amp;計算用!AF12&amp;計算用!AG12&amp;CHAR(10)&amp;計算用!AH12&amp;計算用!AI12&amp;計算用!AJ12&amp;計算用!AK12&amp;計算用!AL12&amp;計算用!AM12</f>
        <v xml:space="preserve">
</v>
      </c>
      <c r="G13" s="95" t="s">
        <v>14</v>
      </c>
      <c r="H13" s="102">
        <f>COUNTIFS(入力用シート!$E$10:$E$40,1,入力用シート!$I$10:$I$40,入力用シート!O13)</f>
        <v>0</v>
      </c>
      <c r="I13" s="103">
        <f>COUNTIFS(入力用シート!$E$10:$E$40,2,入力用シート!$I$10:$I$40,入力用シート!O13)</f>
        <v>0</v>
      </c>
    </row>
    <row r="14" spans="2:10" ht="32.25" customHeight="1">
      <c r="B14" s="86" t="s">
        <v>337</v>
      </c>
      <c r="C14" s="87" t="str">
        <f>IF(計算用!C13="","",入力用シート!C20)</f>
        <v/>
      </c>
      <c r="D14" s="87" t="str">
        <f t="shared" si="0"/>
        <v/>
      </c>
      <c r="E14" s="88" t="str">
        <f>計算用!Y13&amp;計算用!Z13&amp;計算用!AA13&amp;CHAR(10)&amp;計算用!AB13&amp;計算用!AC13&amp;計算用!AD13&amp;計算用!AE13&amp;計算用!AF13&amp;計算用!AG13&amp;CHAR(10)&amp;計算用!AH13&amp;計算用!AI13&amp;計算用!AJ13&amp;計算用!AK13&amp;計算用!AL13&amp;計算用!AM13</f>
        <v xml:space="preserve">
</v>
      </c>
      <c r="G14" s="95" t="s">
        <v>249</v>
      </c>
      <c r="H14" s="102">
        <f>COUNTIFS(入力用シート!$E$10:$E$40,1,入力用シート!$I$10:$I$40,入力用シート!O14)</f>
        <v>0</v>
      </c>
      <c r="I14" s="103">
        <f>COUNTIFS(入力用シート!$E$10:$E$40,2,入力用シート!$I$10:$I$40,入力用シート!O14)</f>
        <v>0</v>
      </c>
    </row>
    <row r="15" spans="2:10" ht="32.25" customHeight="1">
      <c r="B15" s="86" t="s">
        <v>338</v>
      </c>
      <c r="C15" s="87" t="str">
        <f>IF(計算用!C14="","",入力用シート!C21)</f>
        <v/>
      </c>
      <c r="D15" s="87" t="str">
        <f t="shared" si="0"/>
        <v/>
      </c>
      <c r="E15" s="88" t="str">
        <f>計算用!Y14&amp;計算用!Z14&amp;計算用!AA14&amp;CHAR(10)&amp;計算用!AB14&amp;計算用!AC14&amp;計算用!AD14&amp;計算用!AE14&amp;計算用!AF14&amp;計算用!AG14&amp;CHAR(10)&amp;計算用!AH14&amp;計算用!AI14&amp;計算用!AJ14&amp;計算用!AK14&amp;計算用!AL14&amp;計算用!AM14</f>
        <v xml:space="preserve">
</v>
      </c>
      <c r="G15" s="95" t="s">
        <v>250</v>
      </c>
      <c r="H15" s="102">
        <f>COUNTIFS(入力用シート!$E$10:$E$40,1,入力用シート!$I$10:$I$40,入力用シート!O15)</f>
        <v>0</v>
      </c>
      <c r="I15" s="103">
        <f>COUNTIFS(入力用シート!$E$10:$E$40,2,入力用シート!$I$10:$I$40,入力用シート!O15)</f>
        <v>0</v>
      </c>
    </row>
    <row r="16" spans="2:10" ht="32.25" customHeight="1">
      <c r="B16" s="86" t="s">
        <v>339</v>
      </c>
      <c r="C16" s="87" t="str">
        <f>IF(計算用!C15="","",入力用シート!C22)</f>
        <v/>
      </c>
      <c r="D16" s="87" t="str">
        <f t="shared" si="0"/>
        <v/>
      </c>
      <c r="E16" s="88" t="str">
        <f>計算用!Y15&amp;計算用!Z15&amp;計算用!AA15&amp;CHAR(10)&amp;計算用!AB15&amp;計算用!AC15&amp;計算用!AD15&amp;計算用!AE15&amp;計算用!AF15&amp;計算用!AG15&amp;CHAR(10)&amp;計算用!AH15&amp;計算用!AI15&amp;計算用!AJ15&amp;計算用!AK15&amp;計算用!AL15&amp;計算用!AM15</f>
        <v xml:space="preserve">
</v>
      </c>
      <c r="G16" s="96" t="s">
        <v>15</v>
      </c>
      <c r="H16" s="102">
        <f>COUNTIFS(入力用シート!$E$10:$E$40,1,入力用シート!$I$10:$I$40,入力用シート!O16)</f>
        <v>0</v>
      </c>
      <c r="I16" s="103">
        <f>COUNTIFS(入力用シート!$E$10:$E$40,2,入力用シート!$I$10:$I$40,入力用シート!O16)</f>
        <v>0</v>
      </c>
    </row>
    <row r="17" spans="2:9" ht="32.25" customHeight="1">
      <c r="B17" s="86" t="s">
        <v>340</v>
      </c>
      <c r="C17" s="87" t="str">
        <f>IF(計算用!C16="","",入力用シート!C23)</f>
        <v/>
      </c>
      <c r="D17" s="87" t="str">
        <f t="shared" si="0"/>
        <v/>
      </c>
      <c r="E17" s="88" t="str">
        <f>計算用!Y16&amp;計算用!Z16&amp;計算用!AA16&amp;CHAR(10)&amp;計算用!AB16&amp;計算用!AC16&amp;計算用!AD16&amp;計算用!AE16&amp;計算用!AF16&amp;計算用!AG16&amp;CHAR(10)&amp;計算用!AH16&amp;計算用!AI16&amp;計算用!AJ16&amp;計算用!AK16&amp;計算用!AL16&amp;計算用!AM16</f>
        <v xml:space="preserve">
</v>
      </c>
      <c r="G17" s="97" t="s">
        <v>39</v>
      </c>
      <c r="H17" s="102">
        <f>COUNTIFS(入力用シート!$E$10:$E$40,1,入力用シート!$I$10:$I$40,入力用シート!O17)</f>
        <v>0</v>
      </c>
      <c r="I17" s="104"/>
    </row>
    <row r="18" spans="2:9" ht="32.25" customHeight="1">
      <c r="B18" s="86" t="s">
        <v>341</v>
      </c>
      <c r="C18" s="87" t="str">
        <f>IF(計算用!C17="","",入力用シート!C24)</f>
        <v/>
      </c>
      <c r="D18" s="87" t="str">
        <f t="shared" si="0"/>
        <v/>
      </c>
      <c r="E18" s="88" t="str">
        <f>計算用!Y17&amp;計算用!Z17&amp;計算用!AA17&amp;CHAR(10)&amp;計算用!AB17&amp;計算用!AC17&amp;計算用!AD17&amp;計算用!AE17&amp;計算用!AF17&amp;計算用!AG17&amp;CHAR(10)&amp;計算用!AH17&amp;計算用!AI17&amp;計算用!AJ17&amp;計算用!AK17&amp;計算用!AL17&amp;計算用!AM17</f>
        <v xml:space="preserve">
</v>
      </c>
      <c r="G18" s="98" t="s">
        <v>40</v>
      </c>
      <c r="H18" s="104"/>
      <c r="I18" s="105">
        <f>COUNTIFS(入力用シート!$E$10:$E$40,2,入力用シート!$I$10:$I$40,入力用シート!O18)</f>
        <v>0</v>
      </c>
    </row>
    <row r="19" spans="2:9" ht="32.25" customHeight="1">
      <c r="B19" s="86" t="s">
        <v>342</v>
      </c>
      <c r="C19" s="87" t="str">
        <f>IF(計算用!C18="","",入力用シート!C25)</f>
        <v/>
      </c>
      <c r="D19" s="87" t="str">
        <f t="shared" si="0"/>
        <v/>
      </c>
      <c r="E19" s="88" t="str">
        <f>計算用!Y18&amp;計算用!Z18&amp;計算用!AA18&amp;CHAR(10)&amp;計算用!AB18&amp;計算用!AC18&amp;計算用!AD18&amp;計算用!AE18&amp;計算用!AF18&amp;計算用!AG18&amp;CHAR(10)&amp;計算用!AH18&amp;計算用!AI18&amp;計算用!AJ18&amp;計算用!AK18&amp;計算用!AL18&amp;計算用!AM18</f>
        <v xml:space="preserve">
</v>
      </c>
      <c r="G19" s="95" t="s">
        <v>33</v>
      </c>
      <c r="H19" s="102">
        <f>COUNTIFS(入力用シート!$E$10:$E$40,1,入力用シート!$I$10:$I$40,入力用シート!O19)</f>
        <v>0</v>
      </c>
      <c r="I19" s="103">
        <f>COUNTIFS(入力用シート!$E$10:$E$40,2,入力用シート!$I$10:$I$40,入力用シート!O19)</f>
        <v>0</v>
      </c>
    </row>
    <row r="20" spans="2:9" ht="32.25" customHeight="1">
      <c r="B20" s="86" t="s">
        <v>343</v>
      </c>
      <c r="C20" s="87" t="str">
        <f>IF(計算用!C19="","",入力用シート!C26)</f>
        <v/>
      </c>
      <c r="D20" s="87" t="str">
        <f t="shared" si="0"/>
        <v/>
      </c>
      <c r="E20" s="88" t="str">
        <f>計算用!Y19&amp;計算用!Z19&amp;計算用!AA19&amp;CHAR(10)&amp;計算用!AB19&amp;計算用!AC19&amp;計算用!AD19&amp;計算用!AE19&amp;計算用!AF19&amp;計算用!AG19&amp;CHAR(10)&amp;計算用!AH19&amp;計算用!AI19&amp;計算用!AJ19&amp;計算用!AK19&amp;計算用!AL19&amp;計算用!AM19</f>
        <v xml:space="preserve">
</v>
      </c>
      <c r="G20" s="95" t="s">
        <v>251</v>
      </c>
      <c r="H20" s="102">
        <f>COUNTIFS(入力用シート!$E$10:$E$40,1,入力用シート!$I$10:$I$40,入力用シート!O20)</f>
        <v>0</v>
      </c>
      <c r="I20" s="103">
        <f>COUNTIFS(入力用シート!$E$10:$E$40,2,入力用シート!$I$10:$I$40,入力用シート!O20)</f>
        <v>0</v>
      </c>
    </row>
    <row r="21" spans="2:9" ht="32.25" customHeight="1">
      <c r="B21" s="86" t="s">
        <v>344</v>
      </c>
      <c r="C21" s="87" t="str">
        <f>IF(計算用!C20="","",入力用シート!C27)</f>
        <v/>
      </c>
      <c r="D21" s="87" t="str">
        <f t="shared" si="0"/>
        <v/>
      </c>
      <c r="E21" s="88" t="str">
        <f>計算用!Y20&amp;計算用!Z20&amp;計算用!AA20&amp;CHAR(10)&amp;計算用!AB20&amp;計算用!AC20&amp;計算用!AD20&amp;計算用!AE20&amp;計算用!AF20&amp;計算用!AG20&amp;CHAR(10)&amp;計算用!AH20&amp;計算用!AI20&amp;計算用!AJ20&amp;計算用!AK20&amp;計算用!AL20&amp;計算用!AM20</f>
        <v xml:space="preserve">
</v>
      </c>
      <c r="G21" s="95" t="s">
        <v>34</v>
      </c>
      <c r="H21" s="102">
        <f>COUNTIFS(入力用シート!$E$10:$E$40,1,入力用シート!$I$10:$I$40,入力用シート!O21)</f>
        <v>0</v>
      </c>
      <c r="I21" s="103">
        <f>COUNTIFS(入力用シート!$E$10:$E$40,2,入力用シート!$I$10:$I$40,入力用シート!O21)</f>
        <v>0</v>
      </c>
    </row>
    <row r="22" spans="2:9" ht="32.25" customHeight="1">
      <c r="B22" s="86" t="s">
        <v>345</v>
      </c>
      <c r="C22" s="87" t="str">
        <f>IF(計算用!C21="","",入力用シート!C28)</f>
        <v/>
      </c>
      <c r="D22" s="87" t="str">
        <f t="shared" si="0"/>
        <v/>
      </c>
      <c r="E22" s="88" t="str">
        <f>計算用!Y21&amp;計算用!Z21&amp;計算用!AA21&amp;CHAR(10)&amp;計算用!AB21&amp;計算用!AC21&amp;計算用!AD21&amp;計算用!AE21&amp;計算用!AF21&amp;計算用!AG21&amp;CHAR(10)&amp;計算用!AH21&amp;計算用!AI21&amp;計算用!AJ21&amp;計算用!AK21&amp;計算用!AL21&amp;計算用!AM21</f>
        <v xml:space="preserve">
</v>
      </c>
      <c r="G22" s="97" t="s">
        <v>37</v>
      </c>
      <c r="H22" s="102">
        <f>COUNTIFS(入力用シート!$E$10:$E$40,1,入力用シート!$I$10:$I$40,入力用シート!O22)</f>
        <v>0</v>
      </c>
      <c r="I22" s="104"/>
    </row>
    <row r="23" spans="2:9" ht="32.25" customHeight="1" thickBot="1">
      <c r="B23" s="86" t="s">
        <v>346</v>
      </c>
      <c r="C23" s="87" t="str">
        <f>IF(計算用!C22="","",入力用シート!C29)</f>
        <v/>
      </c>
      <c r="D23" s="87" t="str">
        <f t="shared" si="0"/>
        <v/>
      </c>
      <c r="E23" s="88" t="str">
        <f>計算用!Y22&amp;計算用!Z22&amp;計算用!AA22&amp;CHAR(10)&amp;計算用!AB22&amp;計算用!AC22&amp;計算用!AD22&amp;計算用!AE22&amp;計算用!AF22&amp;計算用!AG22&amp;CHAR(10)&amp;計算用!AH22&amp;計算用!AI22&amp;計算用!AJ22&amp;計算用!AK22&amp;計算用!AL22&amp;計算用!AM22</f>
        <v xml:space="preserve">
</v>
      </c>
      <c r="G23" s="99" t="s">
        <v>38</v>
      </c>
      <c r="H23" s="104"/>
      <c r="I23" s="106">
        <f>COUNTIFS(入力用シート!$E$10:$E$40,2,入力用シート!$I$10:$I$40,入力用シート!O23)</f>
        <v>0</v>
      </c>
    </row>
    <row r="24" spans="2:9" ht="32.25" customHeight="1">
      <c r="B24" s="86" t="s">
        <v>347</v>
      </c>
      <c r="C24" s="87" t="str">
        <f>IF(計算用!C23="","",入力用シート!C30)</f>
        <v/>
      </c>
      <c r="D24" s="87" t="str">
        <f t="shared" si="0"/>
        <v/>
      </c>
      <c r="E24" s="88" t="str">
        <f>計算用!Y23&amp;計算用!Z23&amp;計算用!AA23&amp;CHAR(10)&amp;計算用!AB23&amp;計算用!AC23&amp;計算用!AD23&amp;計算用!AE23&amp;計算用!AF23&amp;計算用!AG23&amp;CHAR(10)&amp;計算用!AH23&amp;計算用!AI23&amp;計算用!AJ23&amp;計算用!AK23&amp;計算用!AL23&amp;計算用!AM23</f>
        <v xml:space="preserve">
</v>
      </c>
    </row>
    <row r="25" spans="2:9" ht="32.25" customHeight="1">
      <c r="B25" s="86" t="s">
        <v>348</v>
      </c>
      <c r="C25" s="87" t="str">
        <f>IF(計算用!C24="","",入力用シート!C31)</f>
        <v/>
      </c>
      <c r="D25" s="87" t="str">
        <f t="shared" si="0"/>
        <v/>
      </c>
      <c r="E25" s="88" t="str">
        <f>計算用!Y24&amp;計算用!Z24&amp;計算用!AA24&amp;CHAR(10)&amp;計算用!AB24&amp;計算用!AC24&amp;計算用!AD24&amp;計算用!AE24&amp;計算用!AF24&amp;計算用!AG24&amp;CHAR(10)&amp;計算用!AH24&amp;計算用!AI24&amp;計算用!AJ24&amp;計算用!AK24&amp;計算用!AL24&amp;計算用!AM24</f>
        <v xml:space="preserve">
</v>
      </c>
    </row>
    <row r="26" spans="2:9" ht="32.25" customHeight="1">
      <c r="B26" s="86" t="s">
        <v>349</v>
      </c>
      <c r="C26" s="87" t="str">
        <f>IF(計算用!C25="","",入力用シート!C32)</f>
        <v/>
      </c>
      <c r="D26" s="87" t="str">
        <f t="shared" si="0"/>
        <v/>
      </c>
      <c r="E26" s="88" t="str">
        <f>計算用!Y25&amp;計算用!Z25&amp;計算用!AA25&amp;CHAR(10)&amp;計算用!AB25&amp;計算用!AC25&amp;計算用!AD25&amp;計算用!AE25&amp;計算用!AF25&amp;計算用!AG25&amp;CHAR(10)&amp;計算用!AH25&amp;計算用!AI25&amp;計算用!AJ25&amp;計算用!AK25&amp;計算用!AL25&amp;計算用!AM25</f>
        <v xml:space="preserve">
</v>
      </c>
    </row>
    <row r="27" spans="2:9" ht="32.25" customHeight="1">
      <c r="B27" s="86" t="s">
        <v>350</v>
      </c>
      <c r="C27" s="87" t="str">
        <f>IF(計算用!C26="","",入力用シート!C33)</f>
        <v/>
      </c>
      <c r="D27" s="87" t="str">
        <f t="shared" si="0"/>
        <v/>
      </c>
      <c r="E27" s="88" t="str">
        <f>計算用!Y26&amp;計算用!Z26&amp;計算用!AA26&amp;CHAR(10)&amp;計算用!AB26&amp;計算用!AC26&amp;計算用!AD26&amp;計算用!AE26&amp;計算用!AF26&amp;計算用!AG26&amp;CHAR(10)&amp;計算用!AH26&amp;計算用!AI26&amp;計算用!AJ26&amp;計算用!AK26&amp;計算用!AL26&amp;計算用!AM26</f>
        <v xml:space="preserve">
</v>
      </c>
    </row>
    <row r="28" spans="2:9" ht="32.25" customHeight="1">
      <c r="B28" s="86" t="s">
        <v>351</v>
      </c>
      <c r="C28" s="87" t="str">
        <f>IF(計算用!C27="","",入力用シート!C34)</f>
        <v/>
      </c>
      <c r="D28" s="87" t="str">
        <f t="shared" si="0"/>
        <v/>
      </c>
      <c r="E28" s="88" t="str">
        <f>計算用!Y27&amp;計算用!Z27&amp;計算用!AA27&amp;CHAR(10)&amp;計算用!AB27&amp;計算用!AC27&amp;計算用!AD27&amp;計算用!AE27&amp;計算用!AF27&amp;計算用!AG27&amp;CHAR(10)&amp;計算用!AH27&amp;計算用!AI27&amp;計算用!AJ27&amp;計算用!AK27&amp;計算用!AL27&amp;計算用!AM27</f>
        <v xml:space="preserve">
</v>
      </c>
    </row>
    <row r="29" spans="2:9" ht="32.25" customHeight="1">
      <c r="B29" s="86" t="s">
        <v>352</v>
      </c>
      <c r="C29" s="87" t="str">
        <f>IF(計算用!C28="","",入力用シート!C35)</f>
        <v/>
      </c>
      <c r="D29" s="87" t="str">
        <f t="shared" si="0"/>
        <v/>
      </c>
      <c r="E29" s="88" t="str">
        <f>計算用!Y28&amp;計算用!Z28&amp;計算用!AA28&amp;CHAR(10)&amp;計算用!AB28&amp;計算用!AC28&amp;計算用!AD28&amp;計算用!AE28&amp;計算用!AF28&amp;計算用!AG28&amp;CHAR(10)&amp;計算用!AH28&amp;計算用!AI28&amp;計算用!AJ28&amp;計算用!AK28&amp;計算用!AL28&amp;計算用!AM28</f>
        <v xml:space="preserve">
</v>
      </c>
    </row>
    <row r="30" spans="2:9" ht="32.25" customHeight="1">
      <c r="B30" s="86" t="s">
        <v>353</v>
      </c>
      <c r="C30" s="87" t="str">
        <f>IF(計算用!C29="","",入力用シート!C36)</f>
        <v/>
      </c>
      <c r="D30" s="87" t="str">
        <f t="shared" si="0"/>
        <v/>
      </c>
      <c r="E30" s="88" t="str">
        <f>計算用!Y29&amp;計算用!Z29&amp;計算用!AA29&amp;CHAR(10)&amp;計算用!AB29&amp;計算用!AC29&amp;計算用!AD29&amp;計算用!AE29&amp;計算用!AF29&amp;計算用!AG29&amp;CHAR(10)&amp;計算用!AH29&amp;計算用!AI29&amp;計算用!AJ29&amp;計算用!AK29&amp;計算用!AL29&amp;計算用!AM29</f>
        <v xml:space="preserve">
</v>
      </c>
    </row>
    <row r="31" spans="2:9" ht="32.25" customHeight="1">
      <c r="B31" s="86" t="s">
        <v>354</v>
      </c>
      <c r="C31" s="87" t="str">
        <f>IF(計算用!C30="","",入力用シート!C37)</f>
        <v/>
      </c>
      <c r="D31" s="87" t="str">
        <f t="shared" si="0"/>
        <v/>
      </c>
      <c r="E31" s="88" t="str">
        <f>計算用!Y30&amp;計算用!Z30&amp;計算用!AA30&amp;CHAR(10)&amp;計算用!AB30&amp;計算用!AC30&amp;計算用!AD30&amp;計算用!AE30&amp;計算用!AF30&amp;計算用!AG30&amp;CHAR(10)&amp;計算用!AH30&amp;計算用!AI30&amp;計算用!AJ30&amp;計算用!AK30&amp;計算用!AL30&amp;計算用!AM30</f>
        <v xml:space="preserve">
</v>
      </c>
    </row>
    <row r="32" spans="2:9" ht="32.25" customHeight="1">
      <c r="B32" s="86" t="s">
        <v>355</v>
      </c>
      <c r="C32" s="87" t="str">
        <f>IF(計算用!C31="","",入力用シート!C38)</f>
        <v/>
      </c>
      <c r="D32" s="87" t="str">
        <f t="shared" si="0"/>
        <v/>
      </c>
      <c r="E32" s="88" t="str">
        <f>計算用!Y31&amp;計算用!Z31&amp;計算用!AA31&amp;CHAR(10)&amp;計算用!AB31&amp;計算用!AC31&amp;計算用!AD31&amp;計算用!AE31&amp;計算用!AF31&amp;計算用!AG31&amp;CHAR(10)&amp;計算用!AH31&amp;計算用!AI31&amp;計算用!AJ31&amp;計算用!AK31&amp;計算用!AL31&amp;計算用!AM31</f>
        <v xml:space="preserve">
</v>
      </c>
    </row>
    <row r="33" spans="2:5" ht="32.25" customHeight="1">
      <c r="B33" s="86" t="s">
        <v>356</v>
      </c>
      <c r="C33" s="87" t="str">
        <f>IF(計算用!C32="","",入力用シート!C39)</f>
        <v/>
      </c>
      <c r="D33" s="87" t="str">
        <f>IF(C33="","",IF(E33=CHAR(10)&amp;CHAR(10),"OK","エラー"))</f>
        <v/>
      </c>
      <c r="E33" s="88" t="str">
        <f>計算用!Y32&amp;計算用!Z32&amp;計算用!AA32&amp;CHAR(10)&amp;計算用!AB32&amp;計算用!AC32&amp;計算用!AD32&amp;計算用!AE32&amp;計算用!AF32&amp;計算用!AG32&amp;CHAR(10)&amp;計算用!AH32&amp;計算用!AI32&amp;計算用!AJ32&amp;計算用!AK32&amp;計算用!AL32&amp;計算用!AM32</f>
        <v xml:space="preserve">
</v>
      </c>
    </row>
    <row r="34" spans="2:5" ht="32.25" customHeight="1">
      <c r="B34" s="86" t="s">
        <v>357</v>
      </c>
      <c r="C34" s="87" t="str">
        <f>IF(計算用!C33="","",入力用シート!C40)</f>
        <v/>
      </c>
      <c r="D34" s="87" t="str">
        <f>IF(C34="","",IF(E34=CHAR(10)&amp;CHAR(10),"OK","エラー"))</f>
        <v/>
      </c>
      <c r="E34" s="88" t="str">
        <f>計算用!Y33&amp;計算用!Z33&amp;計算用!AA33&amp;CHAR(10)&amp;計算用!AB33&amp;計算用!AC33&amp;計算用!AD33&amp;計算用!AE33&amp;計算用!AF33&amp;計算用!AG33&amp;CHAR(10)&amp;計算用!AH33&amp;計算用!AI33&amp;計算用!AJ33&amp;計算用!AK33&amp;計算用!AL33&amp;計算用!AM33</f>
        <v xml:space="preserve">
</v>
      </c>
    </row>
    <row r="36" spans="2:5">
      <c r="D36" s="110"/>
    </row>
  </sheetData>
  <sheetProtection algorithmName="SHA-512" hashValue="UQ5aRyA0Noi5zTY7/WhFmiyOXRGFIzQQ69Ryp17k1O9wF1A2i/zZPu9U/B4ot3NFguIRbJfLzBLk4FP39d7yGg==" saltValue="KtGP9kC3cXunsg1o9r+NlA==" spinCount="100000" sheet="1" objects="1" scenarios="1"/>
  <mergeCells count="3">
    <mergeCell ref="G3:H3"/>
    <mergeCell ref="G4:H4"/>
    <mergeCell ref="H7:I7"/>
  </mergeCells>
  <phoneticPr fontId="2"/>
  <conditionalFormatting sqref="D4:D34 D36">
    <cfRule type="cellIs" dxfId="7" priority="6" stopIfTrue="1" operator="equal">
      <formula>"OK"</formula>
    </cfRule>
    <cfRule type="cellIs" dxfId="6" priority="9" stopIfTrue="1" operator="equal">
      <formula>"エラー"</formula>
    </cfRule>
  </conditionalFormatting>
  <conditionalFormatting sqref="G4">
    <cfRule type="cellIs" dxfId="5" priority="8" stopIfTrue="1" operator="equal">
      <formula>"最低一人審判を派遣してください"</formula>
    </cfRule>
  </conditionalFormatting>
  <conditionalFormatting sqref="H9:I23">
    <cfRule type="cellIs" dxfId="4" priority="7" stopIfTrue="1" operator="greaterThan">
      <formula>3</formula>
    </cfRule>
  </conditionalFormatting>
  <conditionalFormatting sqref="H7:I7">
    <cfRule type="cellIs" dxfId="3" priority="2" stopIfTrue="1" operator="equal">
      <formula>"OK"</formula>
    </cfRule>
    <cfRule type="cellIs" dxfId="2" priority="4" stopIfTrue="1" operator="equal">
      <formula>"学校別の参加人数が3人を超えています。"</formula>
    </cfRule>
  </conditionalFormatting>
  <conditionalFormatting sqref="D4:D34">
    <cfRule type="cellIs" dxfId="1" priority="3" stopIfTrue="1" operator="equal">
      <formula>"OK"</formula>
    </cfRule>
  </conditionalFormatting>
  <conditionalFormatting sqref="G4:H4">
    <cfRule type="cellIs" dxfId="0" priority="1" stopIfTrue="1" operator="equal">
      <formula>"OK"</formula>
    </cfRule>
  </conditionalFormatting>
  <dataValidations count="1">
    <dataValidation imeMode="off" allowBlank="1" showInputMessage="1" showErrorMessage="1" sqref="G9:G2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topLeftCell="A185" workbookViewId="0">
      <selection activeCell="E207" sqref="E207"/>
    </sheetView>
  </sheetViews>
  <sheetFormatPr defaultRowHeight="13.5"/>
  <cols>
    <col min="1" max="1" width="9.875" style="32" bestFit="1" customWidth="1"/>
    <col min="2" max="2" width="31.75" bestFit="1" customWidth="1"/>
  </cols>
  <sheetData>
    <row r="1" spans="1:2">
      <c r="A1" s="32" t="s">
        <v>244</v>
      </c>
      <c r="B1" s="32" t="s">
        <v>245</v>
      </c>
    </row>
    <row r="2" spans="1:2">
      <c r="A2" s="32">
        <v>335001</v>
      </c>
      <c r="B2" t="s">
        <v>49</v>
      </c>
    </row>
    <row r="3" spans="1:2">
      <c r="A3" s="32">
        <v>335002</v>
      </c>
      <c r="B3" t="s">
        <v>50</v>
      </c>
    </row>
    <row r="4" spans="1:2">
      <c r="A4" s="32">
        <v>335003</v>
      </c>
      <c r="B4" t="s">
        <v>51</v>
      </c>
    </row>
    <row r="5" spans="1:2">
      <c r="A5" s="32">
        <v>335004</v>
      </c>
      <c r="B5" t="s">
        <v>52</v>
      </c>
    </row>
    <row r="6" spans="1:2">
      <c r="A6" s="32">
        <v>335005</v>
      </c>
      <c r="B6" t="s">
        <v>53</v>
      </c>
    </row>
    <row r="7" spans="1:2">
      <c r="A7" s="32">
        <v>335006</v>
      </c>
      <c r="B7" t="s">
        <v>54</v>
      </c>
    </row>
    <row r="8" spans="1:2">
      <c r="A8" s="32">
        <v>335007</v>
      </c>
      <c r="B8" t="s">
        <v>55</v>
      </c>
    </row>
    <row r="9" spans="1:2">
      <c r="A9" s="32">
        <v>335008</v>
      </c>
      <c r="B9" t="s">
        <v>56</v>
      </c>
    </row>
    <row r="10" spans="1:2">
      <c r="A10" s="32">
        <v>335009</v>
      </c>
      <c r="B10" t="s">
        <v>57</v>
      </c>
    </row>
    <row r="11" spans="1:2">
      <c r="A11" s="32">
        <v>335010</v>
      </c>
      <c r="B11" t="s">
        <v>58</v>
      </c>
    </row>
    <row r="12" spans="1:2">
      <c r="A12" s="32">
        <v>335011</v>
      </c>
      <c r="B12" t="s">
        <v>59</v>
      </c>
    </row>
    <row r="13" spans="1:2">
      <c r="A13" s="32">
        <v>335012</v>
      </c>
      <c r="B13" t="s">
        <v>60</v>
      </c>
    </row>
    <row r="14" spans="1:2">
      <c r="A14" s="32">
        <v>335013</v>
      </c>
      <c r="B14" t="s">
        <v>61</v>
      </c>
    </row>
    <row r="15" spans="1:2">
      <c r="A15" s="32">
        <v>335014</v>
      </c>
      <c r="B15" t="s">
        <v>62</v>
      </c>
    </row>
    <row r="16" spans="1:2">
      <c r="A16" s="32">
        <v>335015</v>
      </c>
      <c r="B16" t="s">
        <v>63</v>
      </c>
    </row>
    <row r="17" spans="1:2">
      <c r="A17" s="32">
        <v>335016</v>
      </c>
      <c r="B17" t="s">
        <v>64</v>
      </c>
    </row>
    <row r="18" spans="1:2">
      <c r="A18" s="32">
        <v>335017</v>
      </c>
      <c r="B18" t="s">
        <v>65</v>
      </c>
    </row>
    <row r="19" spans="1:2">
      <c r="A19" s="32">
        <v>335018</v>
      </c>
      <c r="B19" t="s">
        <v>66</v>
      </c>
    </row>
    <row r="20" spans="1:2">
      <c r="A20" s="32">
        <v>335019</v>
      </c>
      <c r="B20" t="s">
        <v>67</v>
      </c>
    </row>
    <row r="21" spans="1:2">
      <c r="A21" s="32">
        <v>335020</v>
      </c>
      <c r="B21" t="s">
        <v>68</v>
      </c>
    </row>
    <row r="22" spans="1:2">
      <c r="A22" s="32">
        <v>335021</v>
      </c>
      <c r="B22" t="s">
        <v>69</v>
      </c>
    </row>
    <row r="23" spans="1:2">
      <c r="A23" s="32">
        <v>335022</v>
      </c>
      <c r="B23" t="s">
        <v>70</v>
      </c>
    </row>
    <row r="24" spans="1:2">
      <c r="A24" s="32">
        <v>335023</v>
      </c>
      <c r="B24" t="s">
        <v>71</v>
      </c>
    </row>
    <row r="25" spans="1:2">
      <c r="A25" s="32">
        <v>335024</v>
      </c>
      <c r="B25" t="s">
        <v>72</v>
      </c>
    </row>
    <row r="26" spans="1:2">
      <c r="A26" s="32">
        <v>335025</v>
      </c>
      <c r="B26" t="s">
        <v>73</v>
      </c>
    </row>
    <row r="27" spans="1:2">
      <c r="A27" s="32">
        <v>335026</v>
      </c>
      <c r="B27" t="s">
        <v>74</v>
      </c>
    </row>
    <row r="28" spans="1:2">
      <c r="A28" s="32">
        <v>335027</v>
      </c>
      <c r="B28" t="s">
        <v>75</v>
      </c>
    </row>
    <row r="29" spans="1:2">
      <c r="A29" s="32">
        <v>335028</v>
      </c>
      <c r="B29" t="s">
        <v>76</v>
      </c>
    </row>
    <row r="30" spans="1:2">
      <c r="A30" s="32">
        <v>335029</v>
      </c>
      <c r="B30" t="s">
        <v>77</v>
      </c>
    </row>
    <row r="31" spans="1:2">
      <c r="A31" s="32">
        <v>335030</v>
      </c>
      <c r="B31" t="s">
        <v>78</v>
      </c>
    </row>
    <row r="32" spans="1:2">
      <c r="A32" s="32">
        <v>335031</v>
      </c>
      <c r="B32" t="s">
        <v>79</v>
      </c>
    </row>
    <row r="33" spans="1:2">
      <c r="A33" s="32">
        <v>335032</v>
      </c>
      <c r="B33" t="s">
        <v>80</v>
      </c>
    </row>
    <row r="34" spans="1:2">
      <c r="A34" s="32">
        <v>335033</v>
      </c>
      <c r="B34" t="s">
        <v>81</v>
      </c>
    </row>
    <row r="35" spans="1:2">
      <c r="A35" s="32">
        <v>335034</v>
      </c>
      <c r="B35" t="s">
        <v>82</v>
      </c>
    </row>
    <row r="36" spans="1:2">
      <c r="A36" s="32">
        <v>335035</v>
      </c>
      <c r="B36" t="s">
        <v>83</v>
      </c>
    </row>
    <row r="37" spans="1:2">
      <c r="A37" s="32">
        <v>335036</v>
      </c>
      <c r="B37" t="s">
        <v>84</v>
      </c>
    </row>
    <row r="38" spans="1:2">
      <c r="A38" s="32">
        <v>335037</v>
      </c>
      <c r="B38" t="s">
        <v>85</v>
      </c>
    </row>
    <row r="39" spans="1:2">
      <c r="A39" s="32">
        <v>335038</v>
      </c>
      <c r="B39" t="s">
        <v>86</v>
      </c>
    </row>
    <row r="40" spans="1:2">
      <c r="A40" s="32">
        <v>335039</v>
      </c>
      <c r="B40" t="s">
        <v>87</v>
      </c>
    </row>
    <row r="41" spans="1:2">
      <c r="A41" s="32">
        <v>335040</v>
      </c>
      <c r="B41" t="s">
        <v>88</v>
      </c>
    </row>
    <row r="42" spans="1:2">
      <c r="A42" s="32">
        <v>335041</v>
      </c>
      <c r="B42" t="s">
        <v>89</v>
      </c>
    </row>
    <row r="43" spans="1:2">
      <c r="A43" s="32">
        <v>335042</v>
      </c>
      <c r="B43" t="s">
        <v>90</v>
      </c>
    </row>
    <row r="44" spans="1:2">
      <c r="A44" s="32">
        <v>335043</v>
      </c>
      <c r="B44" t="s">
        <v>91</v>
      </c>
    </row>
    <row r="45" spans="1:2">
      <c r="A45" s="32">
        <v>335044</v>
      </c>
      <c r="B45" t="s">
        <v>92</v>
      </c>
    </row>
    <row r="46" spans="1:2">
      <c r="A46" s="32">
        <v>335045</v>
      </c>
      <c r="B46" t="s">
        <v>93</v>
      </c>
    </row>
    <row r="47" spans="1:2">
      <c r="A47" s="32">
        <v>335046</v>
      </c>
      <c r="B47" t="s">
        <v>94</v>
      </c>
    </row>
    <row r="48" spans="1:2">
      <c r="A48" s="32">
        <v>335047</v>
      </c>
      <c r="B48" t="s">
        <v>95</v>
      </c>
    </row>
    <row r="49" spans="1:2">
      <c r="A49" s="32">
        <v>335048</v>
      </c>
      <c r="B49" t="s">
        <v>96</v>
      </c>
    </row>
    <row r="50" spans="1:2">
      <c r="A50" s="32">
        <v>335049</v>
      </c>
      <c r="B50" t="s">
        <v>97</v>
      </c>
    </row>
    <row r="51" spans="1:2">
      <c r="A51" s="32">
        <v>335050</v>
      </c>
      <c r="B51" t="s">
        <v>98</v>
      </c>
    </row>
    <row r="52" spans="1:2">
      <c r="A52" s="32">
        <v>335051</v>
      </c>
      <c r="B52" t="s">
        <v>99</v>
      </c>
    </row>
    <row r="53" spans="1:2">
      <c r="A53" s="32">
        <v>335052</v>
      </c>
      <c r="B53" t="s">
        <v>100</v>
      </c>
    </row>
    <row r="54" spans="1:2">
      <c r="A54" s="32">
        <v>335053</v>
      </c>
      <c r="B54" t="s">
        <v>101</v>
      </c>
    </row>
    <row r="55" spans="1:2">
      <c r="A55" s="32">
        <v>335054</v>
      </c>
      <c r="B55" t="s">
        <v>102</v>
      </c>
    </row>
    <row r="56" spans="1:2">
      <c r="A56" s="32">
        <v>335055</v>
      </c>
      <c r="B56" t="s">
        <v>103</v>
      </c>
    </row>
    <row r="57" spans="1:2">
      <c r="A57" s="32">
        <v>335056</v>
      </c>
      <c r="B57" t="s">
        <v>104</v>
      </c>
    </row>
    <row r="58" spans="1:2">
      <c r="A58" s="32">
        <v>335057</v>
      </c>
      <c r="B58" t="s">
        <v>105</v>
      </c>
    </row>
    <row r="59" spans="1:2">
      <c r="A59" s="32">
        <v>335058</v>
      </c>
      <c r="B59" t="s">
        <v>106</v>
      </c>
    </row>
    <row r="60" spans="1:2">
      <c r="A60" s="32">
        <v>335059</v>
      </c>
      <c r="B60" t="s">
        <v>107</v>
      </c>
    </row>
    <row r="61" spans="1:2">
      <c r="A61" s="32">
        <v>335060</v>
      </c>
      <c r="B61" t="s">
        <v>108</v>
      </c>
    </row>
    <row r="62" spans="1:2">
      <c r="A62" s="32">
        <v>335061</v>
      </c>
      <c r="B62" t="s">
        <v>109</v>
      </c>
    </row>
    <row r="63" spans="1:2">
      <c r="A63" s="32">
        <v>335062</v>
      </c>
      <c r="B63" t="s">
        <v>110</v>
      </c>
    </row>
    <row r="64" spans="1:2">
      <c r="A64" s="32">
        <v>335063</v>
      </c>
      <c r="B64" t="s">
        <v>111</v>
      </c>
    </row>
    <row r="65" spans="1:2">
      <c r="A65" s="32">
        <v>335064</v>
      </c>
      <c r="B65" t="s">
        <v>112</v>
      </c>
    </row>
    <row r="66" spans="1:2">
      <c r="A66" s="32">
        <v>335065</v>
      </c>
      <c r="B66" t="s">
        <v>113</v>
      </c>
    </row>
    <row r="67" spans="1:2">
      <c r="A67" s="32">
        <v>335066</v>
      </c>
      <c r="B67" t="s">
        <v>114</v>
      </c>
    </row>
    <row r="68" spans="1:2">
      <c r="A68" s="32">
        <v>335067</v>
      </c>
      <c r="B68" t="s">
        <v>115</v>
      </c>
    </row>
    <row r="69" spans="1:2">
      <c r="A69" s="32">
        <v>335068</v>
      </c>
      <c r="B69" t="s">
        <v>116</v>
      </c>
    </row>
    <row r="70" spans="1:2">
      <c r="A70" s="32">
        <v>335069</v>
      </c>
      <c r="B70" t="s">
        <v>117</v>
      </c>
    </row>
    <row r="71" spans="1:2">
      <c r="A71" s="32">
        <v>335070</v>
      </c>
      <c r="B71" t="s">
        <v>118</v>
      </c>
    </row>
    <row r="72" spans="1:2">
      <c r="A72" s="32">
        <v>335071</v>
      </c>
      <c r="B72" t="s">
        <v>119</v>
      </c>
    </row>
    <row r="73" spans="1:2">
      <c r="A73" s="32">
        <v>335072</v>
      </c>
      <c r="B73" t="s">
        <v>120</v>
      </c>
    </row>
    <row r="74" spans="1:2">
      <c r="A74" s="32">
        <v>335073</v>
      </c>
      <c r="B74" t="s">
        <v>121</v>
      </c>
    </row>
    <row r="75" spans="1:2">
      <c r="A75" s="32">
        <v>335074</v>
      </c>
      <c r="B75" t="s">
        <v>122</v>
      </c>
    </row>
    <row r="76" spans="1:2">
      <c r="A76" s="32">
        <v>335075</v>
      </c>
      <c r="B76" t="s">
        <v>123</v>
      </c>
    </row>
    <row r="77" spans="1:2">
      <c r="A77" s="32">
        <v>335076</v>
      </c>
      <c r="B77" t="s">
        <v>124</v>
      </c>
    </row>
    <row r="78" spans="1:2">
      <c r="A78" s="32">
        <v>335077</v>
      </c>
      <c r="B78" t="s">
        <v>125</v>
      </c>
    </row>
    <row r="79" spans="1:2">
      <c r="A79" s="32">
        <v>335078</v>
      </c>
      <c r="B79" t="s">
        <v>126</v>
      </c>
    </row>
    <row r="80" spans="1:2">
      <c r="A80" s="32">
        <v>335079</v>
      </c>
      <c r="B80" t="s">
        <v>127</v>
      </c>
    </row>
    <row r="81" spans="1:2">
      <c r="A81" s="32">
        <v>335080</v>
      </c>
      <c r="B81" t="s">
        <v>128</v>
      </c>
    </row>
    <row r="82" spans="1:2">
      <c r="A82" s="32">
        <v>335081</v>
      </c>
      <c r="B82" t="s">
        <v>129</v>
      </c>
    </row>
    <row r="83" spans="1:2">
      <c r="A83" s="32">
        <v>335082</v>
      </c>
      <c r="B83" t="s">
        <v>130</v>
      </c>
    </row>
    <row r="84" spans="1:2">
      <c r="A84" s="32">
        <v>335083</v>
      </c>
      <c r="B84" t="s">
        <v>131</v>
      </c>
    </row>
    <row r="85" spans="1:2">
      <c r="A85" s="32">
        <v>335084</v>
      </c>
      <c r="B85" t="s">
        <v>132</v>
      </c>
    </row>
    <row r="86" spans="1:2">
      <c r="A86" s="32">
        <v>335085</v>
      </c>
      <c r="B86" t="s">
        <v>133</v>
      </c>
    </row>
    <row r="87" spans="1:2">
      <c r="A87" s="32">
        <v>335086</v>
      </c>
      <c r="B87" t="s">
        <v>134</v>
      </c>
    </row>
    <row r="88" spans="1:2">
      <c r="A88" s="32">
        <v>335087</v>
      </c>
      <c r="B88" t="s">
        <v>135</v>
      </c>
    </row>
    <row r="89" spans="1:2">
      <c r="A89" s="32">
        <v>335088</v>
      </c>
      <c r="B89" t="s">
        <v>136</v>
      </c>
    </row>
    <row r="90" spans="1:2">
      <c r="A90" s="32">
        <v>335089</v>
      </c>
      <c r="B90" t="s">
        <v>137</v>
      </c>
    </row>
    <row r="91" spans="1:2">
      <c r="A91" s="32">
        <v>335090</v>
      </c>
      <c r="B91" t="s">
        <v>138</v>
      </c>
    </row>
    <row r="92" spans="1:2">
      <c r="A92" s="32">
        <v>335091</v>
      </c>
      <c r="B92" t="s">
        <v>139</v>
      </c>
    </row>
    <row r="93" spans="1:2">
      <c r="A93" s="32">
        <v>335092</v>
      </c>
      <c r="B93" t="s">
        <v>140</v>
      </c>
    </row>
    <row r="94" spans="1:2">
      <c r="A94" s="32">
        <v>335093</v>
      </c>
      <c r="B94" t="s">
        <v>141</v>
      </c>
    </row>
    <row r="95" spans="1:2">
      <c r="A95" s="32">
        <v>335094</v>
      </c>
      <c r="B95" t="s">
        <v>381</v>
      </c>
    </row>
    <row r="96" spans="1:2">
      <c r="A96" s="32">
        <v>335095</v>
      </c>
      <c r="B96" t="s">
        <v>142</v>
      </c>
    </row>
    <row r="97" spans="1:2">
      <c r="A97" s="32">
        <v>335096</v>
      </c>
      <c r="B97" t="s">
        <v>143</v>
      </c>
    </row>
    <row r="98" spans="1:2">
      <c r="A98" s="32">
        <v>335097</v>
      </c>
      <c r="B98" t="s">
        <v>144</v>
      </c>
    </row>
    <row r="99" spans="1:2">
      <c r="A99" s="32">
        <v>335098</v>
      </c>
      <c r="B99" t="s">
        <v>145</v>
      </c>
    </row>
    <row r="100" spans="1:2">
      <c r="A100" s="32">
        <v>335099</v>
      </c>
      <c r="B100" t="s">
        <v>146</v>
      </c>
    </row>
    <row r="101" spans="1:2">
      <c r="A101" s="32">
        <v>335100</v>
      </c>
      <c r="B101" t="s">
        <v>147</v>
      </c>
    </row>
    <row r="102" spans="1:2">
      <c r="A102" s="32">
        <v>335101</v>
      </c>
      <c r="B102" t="s">
        <v>148</v>
      </c>
    </row>
    <row r="103" spans="1:2">
      <c r="A103" s="32">
        <v>335102</v>
      </c>
      <c r="B103" t="s">
        <v>149</v>
      </c>
    </row>
    <row r="104" spans="1:2">
      <c r="A104" s="32">
        <v>335103</v>
      </c>
      <c r="B104" t="s">
        <v>150</v>
      </c>
    </row>
    <row r="105" spans="1:2">
      <c r="A105" s="32">
        <v>335104</v>
      </c>
      <c r="B105" t="s">
        <v>151</v>
      </c>
    </row>
    <row r="106" spans="1:2">
      <c r="A106" s="32">
        <v>335105</v>
      </c>
      <c r="B106" t="s">
        <v>152</v>
      </c>
    </row>
    <row r="107" spans="1:2">
      <c r="A107" s="32">
        <v>335106</v>
      </c>
      <c r="B107" t="s">
        <v>153</v>
      </c>
    </row>
    <row r="108" spans="1:2">
      <c r="A108" s="32">
        <v>335107</v>
      </c>
      <c r="B108" t="s">
        <v>154</v>
      </c>
    </row>
    <row r="109" spans="1:2">
      <c r="A109" s="32">
        <v>335108</v>
      </c>
      <c r="B109" t="s">
        <v>155</v>
      </c>
    </row>
    <row r="110" spans="1:2">
      <c r="A110" s="32">
        <v>335109</v>
      </c>
      <c r="B110" t="s">
        <v>156</v>
      </c>
    </row>
    <row r="111" spans="1:2">
      <c r="A111" s="32">
        <v>335110</v>
      </c>
      <c r="B111" t="s">
        <v>157</v>
      </c>
    </row>
    <row r="112" spans="1:2">
      <c r="A112" s="32">
        <v>335111</v>
      </c>
      <c r="B112" t="s">
        <v>158</v>
      </c>
    </row>
    <row r="113" spans="1:2">
      <c r="A113" s="32">
        <v>335112</v>
      </c>
      <c r="B113" t="s">
        <v>159</v>
      </c>
    </row>
    <row r="114" spans="1:2">
      <c r="A114" s="32">
        <v>335113</v>
      </c>
      <c r="B114" t="s">
        <v>160</v>
      </c>
    </row>
    <row r="115" spans="1:2">
      <c r="A115" s="32">
        <v>335114</v>
      </c>
      <c r="B115" t="s">
        <v>161</v>
      </c>
    </row>
    <row r="116" spans="1:2">
      <c r="A116" s="32">
        <v>335115</v>
      </c>
      <c r="B116" t="s">
        <v>162</v>
      </c>
    </row>
    <row r="117" spans="1:2">
      <c r="A117" s="32">
        <v>335116</v>
      </c>
      <c r="B117" t="s">
        <v>163</v>
      </c>
    </row>
    <row r="118" spans="1:2">
      <c r="A118" s="32">
        <v>335117</v>
      </c>
      <c r="B118" t="s">
        <v>164</v>
      </c>
    </row>
    <row r="119" spans="1:2">
      <c r="A119" s="32">
        <v>335118</v>
      </c>
      <c r="B119" t="s">
        <v>165</v>
      </c>
    </row>
    <row r="120" spans="1:2">
      <c r="A120" s="32">
        <v>335119</v>
      </c>
      <c r="B120" t="s">
        <v>166</v>
      </c>
    </row>
    <row r="121" spans="1:2">
      <c r="A121" s="32">
        <v>335120</v>
      </c>
      <c r="B121" t="s">
        <v>167</v>
      </c>
    </row>
    <row r="122" spans="1:2">
      <c r="A122" s="32">
        <v>335121</v>
      </c>
      <c r="B122" t="s">
        <v>168</v>
      </c>
    </row>
    <row r="123" spans="1:2">
      <c r="A123" s="32">
        <v>335122</v>
      </c>
      <c r="B123" t="s">
        <v>169</v>
      </c>
    </row>
    <row r="124" spans="1:2">
      <c r="A124" s="32">
        <v>335123</v>
      </c>
      <c r="B124" t="s">
        <v>170</v>
      </c>
    </row>
    <row r="125" spans="1:2">
      <c r="A125" s="32">
        <v>335124</v>
      </c>
      <c r="B125" t="s">
        <v>171</v>
      </c>
    </row>
    <row r="126" spans="1:2">
      <c r="A126" s="32">
        <v>335125</v>
      </c>
      <c r="B126" t="s">
        <v>172</v>
      </c>
    </row>
    <row r="127" spans="1:2">
      <c r="A127" s="32">
        <v>335126</v>
      </c>
      <c r="B127" t="s">
        <v>173</v>
      </c>
    </row>
    <row r="128" spans="1:2">
      <c r="A128" s="32">
        <v>335127</v>
      </c>
      <c r="B128" t="s">
        <v>174</v>
      </c>
    </row>
    <row r="129" spans="1:2">
      <c r="A129" s="32">
        <v>335128</v>
      </c>
      <c r="B129" t="s">
        <v>175</v>
      </c>
    </row>
    <row r="130" spans="1:2">
      <c r="A130" s="32">
        <v>335129</v>
      </c>
      <c r="B130" t="s">
        <v>176</v>
      </c>
    </row>
    <row r="131" spans="1:2">
      <c r="A131" s="32">
        <v>335130</v>
      </c>
      <c r="B131" t="s">
        <v>177</v>
      </c>
    </row>
    <row r="132" spans="1:2">
      <c r="A132" s="32">
        <v>335131</v>
      </c>
      <c r="B132" t="s">
        <v>178</v>
      </c>
    </row>
    <row r="133" spans="1:2">
      <c r="A133" s="32">
        <v>335132</v>
      </c>
      <c r="B133" t="s">
        <v>179</v>
      </c>
    </row>
    <row r="134" spans="1:2">
      <c r="A134" s="32">
        <v>335133</v>
      </c>
      <c r="B134" t="s">
        <v>180</v>
      </c>
    </row>
    <row r="135" spans="1:2">
      <c r="A135" s="32">
        <v>335134</v>
      </c>
      <c r="B135" t="s">
        <v>181</v>
      </c>
    </row>
    <row r="136" spans="1:2">
      <c r="A136" s="32">
        <v>335135</v>
      </c>
      <c r="B136" t="s">
        <v>182</v>
      </c>
    </row>
    <row r="137" spans="1:2">
      <c r="A137" s="32">
        <v>335136</v>
      </c>
      <c r="B137" t="s">
        <v>183</v>
      </c>
    </row>
    <row r="138" spans="1:2">
      <c r="A138" s="32">
        <v>335137</v>
      </c>
      <c r="B138" t="s">
        <v>184</v>
      </c>
    </row>
    <row r="139" spans="1:2">
      <c r="A139" s="32">
        <v>335138</v>
      </c>
      <c r="B139" t="s">
        <v>185</v>
      </c>
    </row>
    <row r="140" spans="1:2">
      <c r="A140" s="32">
        <v>335139</v>
      </c>
      <c r="B140" t="s">
        <v>186</v>
      </c>
    </row>
    <row r="141" spans="1:2">
      <c r="A141" s="32">
        <v>335140</v>
      </c>
      <c r="B141" t="s">
        <v>187</v>
      </c>
    </row>
    <row r="142" spans="1:2">
      <c r="A142" s="32">
        <v>335141</v>
      </c>
      <c r="B142" t="s">
        <v>188</v>
      </c>
    </row>
    <row r="143" spans="1:2">
      <c r="A143" s="32">
        <v>335142</v>
      </c>
      <c r="B143" t="s">
        <v>189</v>
      </c>
    </row>
    <row r="144" spans="1:2">
      <c r="A144" s="32">
        <v>335143</v>
      </c>
      <c r="B144" t="s">
        <v>190</v>
      </c>
    </row>
    <row r="145" spans="1:2">
      <c r="A145" s="32">
        <v>335144</v>
      </c>
      <c r="B145" t="s">
        <v>191</v>
      </c>
    </row>
    <row r="146" spans="1:2">
      <c r="A146" s="32">
        <v>335145</v>
      </c>
      <c r="B146" t="s">
        <v>192</v>
      </c>
    </row>
    <row r="147" spans="1:2">
      <c r="A147" s="32">
        <v>335146</v>
      </c>
      <c r="B147" t="s">
        <v>193</v>
      </c>
    </row>
    <row r="148" spans="1:2">
      <c r="A148" s="32">
        <v>335147</v>
      </c>
      <c r="B148" t="s">
        <v>194</v>
      </c>
    </row>
    <row r="149" spans="1:2">
      <c r="A149" s="32">
        <v>335148</v>
      </c>
      <c r="B149" t="s">
        <v>195</v>
      </c>
    </row>
    <row r="150" spans="1:2">
      <c r="A150" s="32">
        <v>335149</v>
      </c>
      <c r="B150" t="s">
        <v>196</v>
      </c>
    </row>
    <row r="151" spans="1:2">
      <c r="A151" s="32">
        <v>335150</v>
      </c>
      <c r="B151" t="s">
        <v>197</v>
      </c>
    </row>
    <row r="152" spans="1:2">
      <c r="A152" s="32">
        <v>335151</v>
      </c>
      <c r="B152" t="s">
        <v>198</v>
      </c>
    </row>
    <row r="153" spans="1:2">
      <c r="A153" s="32">
        <v>335152</v>
      </c>
      <c r="B153" t="s">
        <v>199</v>
      </c>
    </row>
    <row r="154" spans="1:2">
      <c r="A154" s="32">
        <v>335153</v>
      </c>
      <c r="B154" t="s">
        <v>200</v>
      </c>
    </row>
    <row r="155" spans="1:2">
      <c r="A155" s="32">
        <v>335154</v>
      </c>
      <c r="B155" t="s">
        <v>201</v>
      </c>
    </row>
    <row r="156" spans="1:2">
      <c r="A156" s="32">
        <v>335155</v>
      </c>
      <c r="B156" t="s">
        <v>202</v>
      </c>
    </row>
    <row r="157" spans="1:2">
      <c r="A157" s="32">
        <v>335156</v>
      </c>
      <c r="B157" t="s">
        <v>203</v>
      </c>
    </row>
    <row r="158" spans="1:2">
      <c r="A158" s="32">
        <v>335157</v>
      </c>
      <c r="B158" t="s">
        <v>204</v>
      </c>
    </row>
    <row r="159" spans="1:2">
      <c r="A159" s="32">
        <v>335158</v>
      </c>
      <c r="B159" t="s">
        <v>205</v>
      </c>
    </row>
    <row r="160" spans="1:2">
      <c r="A160" s="32">
        <v>335159</v>
      </c>
      <c r="B160" t="s">
        <v>206</v>
      </c>
    </row>
    <row r="161" spans="1:2">
      <c r="A161" s="32">
        <v>335160</v>
      </c>
      <c r="B161" t="s">
        <v>207</v>
      </c>
    </row>
    <row r="162" spans="1:2">
      <c r="A162" s="32">
        <v>335161</v>
      </c>
      <c r="B162" t="s">
        <v>208</v>
      </c>
    </row>
    <row r="163" spans="1:2">
      <c r="A163" s="32">
        <v>335162</v>
      </c>
      <c r="B163" t="s">
        <v>209</v>
      </c>
    </row>
    <row r="164" spans="1:2">
      <c r="A164" s="32">
        <v>335163</v>
      </c>
      <c r="B164" t="s">
        <v>210</v>
      </c>
    </row>
    <row r="165" spans="1:2">
      <c r="A165" s="32">
        <v>335164</v>
      </c>
      <c r="B165" t="s">
        <v>211</v>
      </c>
    </row>
    <row r="166" spans="1:2">
      <c r="A166" s="32">
        <v>335165</v>
      </c>
      <c r="B166" t="s">
        <v>212</v>
      </c>
    </row>
    <row r="167" spans="1:2">
      <c r="A167" s="32">
        <v>335166</v>
      </c>
      <c r="B167" t="s">
        <v>213</v>
      </c>
    </row>
    <row r="168" spans="1:2">
      <c r="A168" s="32">
        <v>335167</v>
      </c>
      <c r="B168" t="s">
        <v>214</v>
      </c>
    </row>
    <row r="169" spans="1:2">
      <c r="A169" s="32">
        <v>335168</v>
      </c>
      <c r="B169" t="s">
        <v>215</v>
      </c>
    </row>
    <row r="170" spans="1:2">
      <c r="A170" s="32">
        <v>335169</v>
      </c>
      <c r="B170" t="s">
        <v>216</v>
      </c>
    </row>
    <row r="171" spans="1:2">
      <c r="A171" s="32">
        <v>335170</v>
      </c>
      <c r="B171" t="s">
        <v>217</v>
      </c>
    </row>
    <row r="172" spans="1:2">
      <c r="A172" s="32">
        <v>335171</v>
      </c>
      <c r="B172" t="s">
        <v>218</v>
      </c>
    </row>
    <row r="173" spans="1:2">
      <c r="A173" s="32">
        <v>335172</v>
      </c>
      <c r="B173" t="s">
        <v>219</v>
      </c>
    </row>
    <row r="174" spans="1:2">
      <c r="A174" s="32">
        <v>335173</v>
      </c>
      <c r="B174" t="s">
        <v>220</v>
      </c>
    </row>
    <row r="175" spans="1:2">
      <c r="A175" s="32">
        <v>335174</v>
      </c>
      <c r="B175" t="s">
        <v>221</v>
      </c>
    </row>
    <row r="176" spans="1:2">
      <c r="A176" s="32">
        <v>335175</v>
      </c>
      <c r="B176" t="s">
        <v>222</v>
      </c>
    </row>
    <row r="177" spans="1:2">
      <c r="A177" s="32">
        <v>335176</v>
      </c>
      <c r="B177" t="s">
        <v>223</v>
      </c>
    </row>
    <row r="178" spans="1:2">
      <c r="A178" s="32">
        <v>335177</v>
      </c>
      <c r="B178" t="s">
        <v>224</v>
      </c>
    </row>
    <row r="179" spans="1:2">
      <c r="A179" s="32">
        <v>335178</v>
      </c>
      <c r="B179" t="s">
        <v>225</v>
      </c>
    </row>
    <row r="180" spans="1:2">
      <c r="A180" s="32">
        <v>335179</v>
      </c>
      <c r="B180" t="s">
        <v>226</v>
      </c>
    </row>
    <row r="181" spans="1:2">
      <c r="A181" s="32">
        <v>335180</v>
      </c>
      <c r="B181" t="s">
        <v>227</v>
      </c>
    </row>
    <row r="182" spans="1:2">
      <c r="A182" s="32">
        <v>335181</v>
      </c>
      <c r="B182" t="s">
        <v>228</v>
      </c>
    </row>
    <row r="183" spans="1:2">
      <c r="A183" s="32">
        <v>335182</v>
      </c>
      <c r="B183" t="s">
        <v>229</v>
      </c>
    </row>
    <row r="184" spans="1:2">
      <c r="A184" s="32">
        <v>335183</v>
      </c>
      <c r="B184" t="s">
        <v>230</v>
      </c>
    </row>
    <row r="185" spans="1:2">
      <c r="A185" s="32">
        <v>335184</v>
      </c>
      <c r="B185" t="s">
        <v>231</v>
      </c>
    </row>
    <row r="186" spans="1:2">
      <c r="A186" s="32">
        <v>335185</v>
      </c>
      <c r="B186" t="s">
        <v>232</v>
      </c>
    </row>
    <row r="187" spans="1:2">
      <c r="A187" s="32">
        <v>335186</v>
      </c>
      <c r="B187" t="s">
        <v>233</v>
      </c>
    </row>
    <row r="188" spans="1:2">
      <c r="A188" s="32">
        <v>335187</v>
      </c>
      <c r="B188" t="s">
        <v>234</v>
      </c>
    </row>
    <row r="189" spans="1:2">
      <c r="A189" s="32">
        <v>335188</v>
      </c>
      <c r="B189" t="s">
        <v>235</v>
      </c>
    </row>
    <row r="190" spans="1:2">
      <c r="A190" s="32">
        <v>335189</v>
      </c>
      <c r="B190" t="s">
        <v>236</v>
      </c>
    </row>
    <row r="191" spans="1:2">
      <c r="A191" s="32">
        <v>335190</v>
      </c>
      <c r="B191" t="s">
        <v>237</v>
      </c>
    </row>
    <row r="192" spans="1:2">
      <c r="A192" s="32">
        <v>335191</v>
      </c>
      <c r="B192" t="s">
        <v>238</v>
      </c>
    </row>
    <row r="193" spans="1:2">
      <c r="A193" s="32">
        <v>335192</v>
      </c>
      <c r="B193" t="s">
        <v>239</v>
      </c>
    </row>
    <row r="194" spans="1:2">
      <c r="A194" s="32">
        <v>335193</v>
      </c>
      <c r="B194" t="s">
        <v>240</v>
      </c>
    </row>
    <row r="195" spans="1:2">
      <c r="A195" s="32">
        <v>335194</v>
      </c>
      <c r="B195" t="s">
        <v>241</v>
      </c>
    </row>
    <row r="196" spans="1:2">
      <c r="A196" s="32">
        <v>335195</v>
      </c>
      <c r="B196" t="s">
        <v>242</v>
      </c>
    </row>
    <row r="197" spans="1:2">
      <c r="A197" s="32">
        <v>335196</v>
      </c>
      <c r="B197" t="s">
        <v>243</v>
      </c>
    </row>
  </sheetData>
  <sheetProtection password="EC46" sheet="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selection activeCell="G24" sqref="G24"/>
    </sheetView>
  </sheetViews>
  <sheetFormatPr defaultRowHeight="13.5"/>
  <cols>
    <col min="1" max="1" width="11.875" bestFit="1" customWidth="1"/>
    <col min="2" max="2" width="15" bestFit="1" customWidth="1"/>
    <col min="3" max="3" width="4.625" customWidth="1"/>
    <col min="4" max="4" width="9" style="38"/>
    <col min="5" max="5" width="13.875" style="38" bestFit="1" customWidth="1"/>
    <col min="6" max="6" width="4.625" style="38" customWidth="1"/>
    <col min="7" max="7" width="11.875" style="38" bestFit="1" customWidth="1"/>
    <col min="8" max="8" width="17.25" style="38" bestFit="1" customWidth="1"/>
    <col min="9" max="9" width="4.625" customWidth="1"/>
    <col min="10" max="10" width="11.875" style="38" bestFit="1" customWidth="1"/>
    <col min="11" max="11" width="13.875" style="38" bestFit="1" customWidth="1"/>
    <col min="12" max="12" width="4.625" customWidth="1"/>
    <col min="13" max="13" width="11.875" style="38" bestFit="1" customWidth="1"/>
    <col min="14" max="14" width="18.375" style="38" bestFit="1" customWidth="1"/>
    <col min="15" max="15" width="4.625" style="38" customWidth="1"/>
    <col min="16" max="16" width="11.875" style="38" bestFit="1" customWidth="1"/>
    <col min="17" max="17" width="10.5" style="38" bestFit="1" customWidth="1"/>
    <col min="18" max="18" width="4.625" style="38" customWidth="1"/>
    <col min="19" max="19" width="11.875" style="38" bestFit="1" customWidth="1"/>
    <col min="20" max="20" width="15" style="38" bestFit="1" customWidth="1"/>
    <col min="22" max="22" width="13" bestFit="1" customWidth="1"/>
  </cols>
  <sheetData>
    <row r="1" spans="1:24">
      <c r="A1" s="157" t="s">
        <v>298</v>
      </c>
      <c r="B1" s="157"/>
      <c r="D1" s="167"/>
      <c r="E1" s="167"/>
      <c r="G1" s="167"/>
      <c r="H1" s="167"/>
      <c r="J1" s="167"/>
      <c r="K1" s="167"/>
      <c r="L1" s="38"/>
      <c r="M1" s="167"/>
      <c r="N1" s="167"/>
      <c r="P1" s="167"/>
      <c r="Q1" s="167"/>
      <c r="S1" s="167"/>
      <c r="T1" s="167"/>
      <c r="V1" t="s">
        <v>252</v>
      </c>
    </row>
    <row r="2" spans="1:24">
      <c r="A2" s="5" t="s">
        <v>23</v>
      </c>
      <c r="B2" s="4" t="s">
        <v>8</v>
      </c>
      <c r="D2" s="43"/>
      <c r="E2" s="45"/>
      <c r="G2" s="43"/>
      <c r="H2" s="45"/>
      <c r="I2" s="45"/>
      <c r="J2" s="43"/>
      <c r="K2" s="45"/>
      <c r="M2" s="43"/>
      <c r="N2" s="44"/>
      <c r="P2" s="43"/>
      <c r="Q2" s="45"/>
      <c r="S2" s="43"/>
      <c r="T2" s="45"/>
      <c r="V2" t="s">
        <v>282</v>
      </c>
      <c r="X2" t="s">
        <v>283</v>
      </c>
    </row>
    <row r="3" spans="1:24">
      <c r="A3" s="2" t="s">
        <v>299</v>
      </c>
      <c r="B3" s="2" t="s">
        <v>246</v>
      </c>
      <c r="D3" s="47"/>
      <c r="E3" s="47"/>
      <c r="G3" s="47"/>
      <c r="H3" s="47"/>
      <c r="I3" s="47"/>
      <c r="J3" s="47"/>
      <c r="K3" s="47"/>
      <c r="M3" s="46"/>
      <c r="N3" s="46"/>
      <c r="P3" s="47"/>
      <c r="Q3" s="47"/>
      <c r="S3" s="47"/>
      <c r="T3" s="47"/>
      <c r="V3" s="38" t="s">
        <v>253</v>
      </c>
      <c r="X3" t="s">
        <v>284</v>
      </c>
    </row>
    <row r="4" spans="1:24">
      <c r="A4" s="2" t="s">
        <v>300</v>
      </c>
      <c r="B4" s="2" t="s">
        <v>247</v>
      </c>
      <c r="D4" s="47"/>
      <c r="E4" s="47"/>
      <c r="G4" s="47"/>
      <c r="H4" s="47"/>
      <c r="I4" s="47"/>
      <c r="J4" s="47"/>
      <c r="K4" s="47"/>
      <c r="M4" s="46"/>
      <c r="N4" s="46"/>
      <c r="P4" s="47"/>
      <c r="Q4" s="47"/>
      <c r="S4" s="47"/>
      <c r="T4" s="47"/>
      <c r="V4" s="39" t="s">
        <v>254</v>
      </c>
      <c r="X4" s="40" t="s">
        <v>285</v>
      </c>
    </row>
    <row r="5" spans="1:24">
      <c r="A5" s="2" t="s">
        <v>301</v>
      </c>
      <c r="B5" s="2" t="s">
        <v>30</v>
      </c>
      <c r="D5" s="47"/>
      <c r="E5" s="47"/>
      <c r="G5" s="47"/>
      <c r="H5" s="47"/>
      <c r="I5" s="47"/>
      <c r="J5" s="47"/>
      <c r="K5" s="47"/>
      <c r="M5" s="46"/>
      <c r="N5" s="46"/>
      <c r="P5" s="47"/>
      <c r="Q5" s="47"/>
      <c r="S5" s="47"/>
      <c r="T5" s="47"/>
      <c r="V5" s="39" t="s">
        <v>255</v>
      </c>
    </row>
    <row r="6" spans="1:24">
      <c r="A6" s="2" t="s">
        <v>302</v>
      </c>
      <c r="B6" s="2" t="s">
        <v>248</v>
      </c>
      <c r="D6" s="56"/>
      <c r="E6" s="47"/>
      <c r="G6" s="47"/>
      <c r="H6" s="47"/>
      <c r="I6" s="47"/>
      <c r="J6" s="47"/>
      <c r="K6" s="47"/>
      <c r="M6" s="46"/>
      <c r="N6" s="46"/>
      <c r="P6" s="47"/>
      <c r="Q6" s="47"/>
      <c r="S6" s="47"/>
      <c r="T6" s="47"/>
      <c r="V6" s="39" t="s">
        <v>261</v>
      </c>
    </row>
    <row r="7" spans="1:24">
      <c r="A7" s="2" t="s">
        <v>303</v>
      </c>
      <c r="B7" s="2" t="s">
        <v>14</v>
      </c>
      <c r="D7" s="47"/>
      <c r="E7" s="47"/>
      <c r="G7" s="47"/>
      <c r="H7" s="47"/>
      <c r="I7" s="47"/>
      <c r="J7" s="47"/>
      <c r="K7" s="47"/>
      <c r="M7" s="48"/>
      <c r="N7" s="46"/>
      <c r="P7" s="47"/>
      <c r="Q7" s="47"/>
      <c r="S7" s="47"/>
      <c r="T7" s="47"/>
      <c r="V7" s="39" t="s">
        <v>256</v>
      </c>
    </row>
    <row r="8" spans="1:24">
      <c r="A8" s="2" t="s">
        <v>304</v>
      </c>
      <c r="B8" s="2" t="s">
        <v>249</v>
      </c>
      <c r="D8" s="47"/>
      <c r="E8" s="47"/>
      <c r="G8" s="47"/>
      <c r="H8" s="47"/>
      <c r="I8" s="47"/>
      <c r="J8" s="47"/>
      <c r="K8" s="47"/>
      <c r="M8" s="46"/>
      <c r="N8" s="46"/>
      <c r="P8" s="47"/>
      <c r="Q8" s="47"/>
      <c r="S8" s="47"/>
      <c r="T8" s="47"/>
      <c r="V8" s="39" t="s">
        <v>257</v>
      </c>
    </row>
    <row r="9" spans="1:24">
      <c r="A9" s="2" t="s">
        <v>305</v>
      </c>
      <c r="B9" s="2" t="s">
        <v>250</v>
      </c>
      <c r="D9" s="47"/>
      <c r="E9" s="47"/>
      <c r="G9" s="47"/>
      <c r="H9" s="47"/>
      <c r="I9" s="47"/>
      <c r="J9" s="47"/>
      <c r="K9" s="47"/>
      <c r="M9" s="46"/>
      <c r="N9" s="46"/>
      <c r="P9" s="47"/>
      <c r="Q9" s="47"/>
      <c r="S9" s="47"/>
      <c r="T9" s="47"/>
      <c r="V9" s="39" t="s">
        <v>258</v>
      </c>
    </row>
    <row r="10" spans="1:24">
      <c r="A10" s="16" t="s">
        <v>306</v>
      </c>
      <c r="B10" s="16" t="s">
        <v>15</v>
      </c>
      <c r="D10" s="47"/>
      <c r="E10" s="47"/>
      <c r="G10" s="47"/>
      <c r="H10" s="47"/>
      <c r="I10" s="47"/>
      <c r="J10" s="47"/>
      <c r="K10" s="47"/>
      <c r="M10" s="49"/>
      <c r="N10" s="49"/>
      <c r="P10" s="39"/>
      <c r="Q10" s="39"/>
      <c r="S10" s="39"/>
      <c r="T10" s="39"/>
      <c r="V10" s="39" t="s">
        <v>259</v>
      </c>
    </row>
    <row r="11" spans="1:24">
      <c r="A11" s="17" t="s">
        <v>31</v>
      </c>
      <c r="B11" s="17" t="s">
        <v>39</v>
      </c>
      <c r="D11" s="47"/>
      <c r="E11" s="47"/>
      <c r="G11" s="47"/>
      <c r="H11" s="47"/>
      <c r="I11" s="47"/>
      <c r="J11" s="47"/>
      <c r="K11" s="47"/>
      <c r="M11" s="50"/>
      <c r="N11" s="50"/>
      <c r="P11" s="51"/>
      <c r="Q11" s="51"/>
      <c r="S11" s="51"/>
      <c r="T11" s="51"/>
      <c r="V11" s="39" t="s">
        <v>260</v>
      </c>
    </row>
    <row r="12" spans="1:24">
      <c r="A12" s="18" t="s">
        <v>32</v>
      </c>
      <c r="B12" s="17" t="s">
        <v>40</v>
      </c>
      <c r="D12" s="47"/>
      <c r="E12" s="47"/>
      <c r="G12" s="47"/>
      <c r="H12" s="47"/>
      <c r="I12" s="47"/>
      <c r="J12" s="47"/>
      <c r="K12" s="47"/>
      <c r="M12" s="46"/>
      <c r="N12" s="46"/>
      <c r="P12" s="52"/>
      <c r="Q12" s="51"/>
      <c r="S12" s="52"/>
      <c r="T12" s="51"/>
      <c r="V12" s="39" t="s">
        <v>262</v>
      </c>
    </row>
    <row r="13" spans="1:24">
      <c r="A13" s="2" t="s">
        <v>307</v>
      </c>
      <c r="B13" s="2" t="s">
        <v>33</v>
      </c>
      <c r="D13" s="51"/>
      <c r="E13" s="51"/>
      <c r="G13" s="39"/>
      <c r="H13" s="39"/>
      <c r="I13" s="39"/>
      <c r="J13" s="47"/>
      <c r="K13" s="47"/>
      <c r="M13" s="53"/>
      <c r="N13" s="50"/>
      <c r="P13" s="47"/>
      <c r="Q13" s="47"/>
      <c r="S13" s="47"/>
      <c r="T13" s="47"/>
      <c r="V13" s="39" t="s">
        <v>263</v>
      </c>
    </row>
    <row r="14" spans="1:24">
      <c r="A14" s="2" t="s">
        <v>308</v>
      </c>
      <c r="B14" s="2" t="s">
        <v>251</v>
      </c>
      <c r="G14" s="51"/>
      <c r="H14" s="51"/>
      <c r="I14" s="51"/>
      <c r="J14" s="39"/>
      <c r="K14" s="39"/>
      <c r="M14" s="46"/>
      <c r="N14" s="46"/>
      <c r="P14" s="47"/>
      <c r="Q14" s="47"/>
      <c r="S14" s="47"/>
      <c r="T14" s="47"/>
      <c r="V14" s="39" t="s">
        <v>264</v>
      </c>
    </row>
    <row r="15" spans="1:24">
      <c r="A15" s="2" t="s">
        <v>309</v>
      </c>
      <c r="B15" s="2" t="s">
        <v>34</v>
      </c>
      <c r="G15" s="52"/>
      <c r="H15" s="51"/>
      <c r="I15" s="51"/>
      <c r="J15" s="51"/>
      <c r="K15" s="51"/>
      <c r="M15" s="46"/>
      <c r="N15" s="46"/>
      <c r="P15" s="47"/>
      <c r="Q15" s="47"/>
      <c r="S15" s="47"/>
      <c r="T15" s="47"/>
      <c r="V15" s="39" t="s">
        <v>265</v>
      </c>
    </row>
    <row r="16" spans="1:24">
      <c r="A16" s="17" t="s">
        <v>35</v>
      </c>
      <c r="B16" s="17" t="s">
        <v>37</v>
      </c>
      <c r="G16" s="47"/>
      <c r="H16" s="47"/>
      <c r="I16" s="47"/>
      <c r="J16" s="52"/>
      <c r="K16" s="51"/>
      <c r="M16" s="46"/>
      <c r="N16" s="46"/>
      <c r="P16" s="47"/>
      <c r="Q16" s="47"/>
      <c r="S16" s="51"/>
      <c r="T16" s="51"/>
      <c r="V16" s="39" t="s">
        <v>266</v>
      </c>
    </row>
    <row r="17" spans="1:22">
      <c r="A17" s="17" t="s">
        <v>36</v>
      </c>
      <c r="B17" s="17" t="s">
        <v>38</v>
      </c>
      <c r="G17" s="47"/>
      <c r="H17" s="47"/>
      <c r="I17" s="47"/>
      <c r="J17" s="47"/>
      <c r="K17" s="47"/>
      <c r="M17" s="46"/>
      <c r="N17" s="46"/>
      <c r="P17" s="51"/>
      <c r="Q17" s="51"/>
      <c r="S17" s="51"/>
      <c r="T17" s="51"/>
      <c r="V17" s="39" t="s">
        <v>267</v>
      </c>
    </row>
    <row r="18" spans="1:22">
      <c r="G18" s="47"/>
      <c r="H18" s="47"/>
      <c r="I18" s="47"/>
      <c r="J18" s="47"/>
      <c r="K18" s="47"/>
      <c r="M18" s="50"/>
      <c r="N18" s="50"/>
      <c r="P18" s="51"/>
      <c r="Q18" s="51"/>
      <c r="V18" s="39" t="s">
        <v>268</v>
      </c>
    </row>
    <row r="19" spans="1:22">
      <c r="G19" s="51"/>
      <c r="H19" s="51"/>
      <c r="I19" s="51"/>
      <c r="J19" s="47"/>
      <c r="K19" s="47"/>
      <c r="M19" s="50"/>
      <c r="N19" s="50"/>
      <c r="P19" s="47"/>
      <c r="Q19" s="47"/>
      <c r="V19" s="39" t="s">
        <v>269</v>
      </c>
    </row>
    <row r="20" spans="1:22">
      <c r="G20" s="51"/>
      <c r="H20" s="51"/>
      <c r="I20" s="51"/>
      <c r="J20" s="51"/>
      <c r="K20" s="51"/>
      <c r="M20" s="50"/>
      <c r="N20" s="50"/>
      <c r="P20" s="47"/>
      <c r="Q20" s="47"/>
      <c r="V20" s="39" t="s">
        <v>270</v>
      </c>
    </row>
    <row r="21" spans="1:22">
      <c r="J21" s="51"/>
      <c r="K21" s="51"/>
      <c r="M21" s="50"/>
      <c r="N21" s="50"/>
      <c r="P21" s="47"/>
      <c r="Q21" s="47"/>
      <c r="V21" s="39" t="s">
        <v>271</v>
      </c>
    </row>
    <row r="22" spans="1:22">
      <c r="J22" s="47"/>
      <c r="K22" s="47"/>
      <c r="M22" s="46"/>
      <c r="N22" s="54"/>
      <c r="P22" s="47"/>
      <c r="Q22" s="47"/>
      <c r="V22" s="39" t="s">
        <v>272</v>
      </c>
    </row>
    <row r="23" spans="1:22">
      <c r="J23" s="51"/>
      <c r="K23" s="51"/>
      <c r="M23" s="46"/>
      <c r="N23" s="55"/>
      <c r="V23" s="39" t="s">
        <v>273</v>
      </c>
    </row>
    <row r="24" spans="1:22">
      <c r="J24" s="47"/>
      <c r="K24" s="47"/>
      <c r="M24" s="46"/>
      <c r="N24" s="55"/>
      <c r="V24" s="39" t="s">
        <v>274</v>
      </c>
    </row>
    <row r="25" spans="1:22">
      <c r="J25" s="47"/>
      <c r="K25" s="47"/>
      <c r="V25" s="39" t="s">
        <v>275</v>
      </c>
    </row>
    <row r="26" spans="1:22">
      <c r="J26" s="47"/>
      <c r="K26" s="47"/>
      <c r="V26" s="39" t="s">
        <v>276</v>
      </c>
    </row>
    <row r="27" spans="1:22">
      <c r="J27" s="47"/>
      <c r="K27" s="47"/>
      <c r="V27" s="39" t="s">
        <v>277</v>
      </c>
    </row>
    <row r="28" spans="1:22">
      <c r="J28" s="47"/>
      <c r="K28" s="47"/>
      <c r="V28" s="39" t="s">
        <v>278</v>
      </c>
    </row>
    <row r="29" spans="1:22">
      <c r="J29" s="47"/>
      <c r="K29" s="47"/>
      <c r="V29" s="39" t="s">
        <v>279</v>
      </c>
    </row>
    <row r="30" spans="1:22">
      <c r="J30" s="47"/>
      <c r="K30" s="47"/>
      <c r="V30" s="39" t="s">
        <v>280</v>
      </c>
    </row>
    <row r="31" spans="1:22">
      <c r="J31" s="47"/>
      <c r="K31" s="47"/>
      <c r="V31" s="39" t="s">
        <v>281</v>
      </c>
    </row>
    <row r="32" spans="1:22">
      <c r="J32" s="47"/>
      <c r="K32" s="47"/>
    </row>
    <row r="33" spans="10:11">
      <c r="J33" s="47"/>
      <c r="K33" s="47"/>
    </row>
    <row r="34" spans="10:11">
      <c r="J34" s="47"/>
      <c r="K34" s="47"/>
    </row>
    <row r="35" spans="10:11">
      <c r="J35" s="47"/>
      <c r="K35" s="47"/>
    </row>
  </sheetData>
  <sheetProtection password="EC46" sheet="1"/>
  <mergeCells count="7">
    <mergeCell ref="S1:T1"/>
    <mergeCell ref="A1:B1"/>
    <mergeCell ref="M1:N1"/>
    <mergeCell ref="G1:H1"/>
    <mergeCell ref="J1:K1"/>
    <mergeCell ref="D1:E1"/>
    <mergeCell ref="P1:Q1"/>
  </mergeCells>
  <phoneticPr fontId="2"/>
  <dataValidations count="1">
    <dataValidation imeMode="off" allowBlank="1" showInputMessage="1" showErrorMessage="1" sqref="S2:T14 P2:Q14 M22:N24 M2:N15 G2:I17 J24:K35 J2:K18 D2:E10 A2:B14"/>
  </dataValidations>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1"/>
  <sheetViews>
    <sheetView topLeftCell="Y2" zoomScaleNormal="100" zoomScaleSheetLayoutView="50" workbookViewId="0">
      <selection activeCell="Y10" sqref="Y10"/>
    </sheetView>
  </sheetViews>
  <sheetFormatPr defaultRowHeight="13.5"/>
  <cols>
    <col min="1" max="1" width="12.375" style="1" customWidth="1"/>
    <col min="2" max="2" width="12.125" style="1" customWidth="1"/>
    <col min="3" max="3" width="16.75" style="77" customWidth="1"/>
    <col min="4" max="5" width="4.125" style="1" customWidth="1"/>
    <col min="6" max="6" width="2.75" style="1" customWidth="1"/>
    <col min="7" max="7" width="8.25" style="64" customWidth="1"/>
    <col min="8" max="8" width="6.25" style="1" customWidth="1"/>
    <col min="9" max="9" width="7.75" style="1" customWidth="1"/>
    <col min="10" max="10" width="12.375" style="1" customWidth="1"/>
    <col min="11" max="11" width="9" style="1"/>
    <col min="12" max="12" width="7.75" style="1" customWidth="1"/>
    <col min="13" max="13" width="19.75" style="1" customWidth="1"/>
    <col min="14" max="18" width="8" style="1" customWidth="1"/>
    <col min="19" max="24" width="8" customWidth="1"/>
    <col min="25" max="40" width="8" style="1" customWidth="1"/>
    <col min="41" max="53" width="9" style="1" customWidth="1"/>
    <col min="54" max="55" width="9" style="1"/>
    <col min="56" max="56" width="13" bestFit="1" customWidth="1"/>
    <col min="59" max="16384" width="9" style="1"/>
  </cols>
  <sheetData>
    <row r="2" spans="1:58" ht="40.5">
      <c r="A2" s="28" t="s">
        <v>19</v>
      </c>
      <c r="B2" s="30" t="s">
        <v>9</v>
      </c>
      <c r="C2" s="85" t="s">
        <v>4</v>
      </c>
      <c r="D2" s="29" t="s">
        <v>10</v>
      </c>
      <c r="E2" s="29" t="s">
        <v>11</v>
      </c>
      <c r="F2" s="29" t="s">
        <v>12</v>
      </c>
      <c r="G2" s="28" t="s">
        <v>20</v>
      </c>
      <c r="H2" s="28" t="s">
        <v>1</v>
      </c>
      <c r="I2" s="27" t="s">
        <v>0</v>
      </c>
      <c r="J2" s="27" t="s">
        <v>18</v>
      </c>
      <c r="K2" s="27" t="s">
        <v>13</v>
      </c>
      <c r="L2" s="75" t="s">
        <v>317</v>
      </c>
      <c r="M2" s="75" t="s">
        <v>318</v>
      </c>
      <c r="N2" s="75" t="s">
        <v>322</v>
      </c>
      <c r="O2" s="75" t="s">
        <v>319</v>
      </c>
      <c r="P2" s="73" t="s">
        <v>320</v>
      </c>
      <c r="Q2" s="73" t="s">
        <v>321</v>
      </c>
      <c r="R2" s="73" t="s">
        <v>323</v>
      </c>
      <c r="S2" s="73" t="s">
        <v>325</v>
      </c>
      <c r="T2" s="73" t="s">
        <v>362</v>
      </c>
      <c r="U2" s="73" t="s">
        <v>363</v>
      </c>
      <c r="V2" s="73" t="s">
        <v>361</v>
      </c>
      <c r="W2" s="73" t="s">
        <v>368</v>
      </c>
      <c r="X2" s="73" t="s">
        <v>370</v>
      </c>
      <c r="Y2" s="82" t="s">
        <v>312</v>
      </c>
      <c r="Z2" s="1" t="s">
        <v>313</v>
      </c>
      <c r="AA2" s="1" t="s">
        <v>314</v>
      </c>
      <c r="AB2" s="1" t="s">
        <v>315</v>
      </c>
      <c r="AC2" s="1" t="s">
        <v>324</v>
      </c>
      <c r="AD2" s="1" t="s">
        <v>316</v>
      </c>
      <c r="AE2" s="1" t="s">
        <v>366</v>
      </c>
      <c r="AF2" s="1" t="s">
        <v>360</v>
      </c>
      <c r="AG2" s="1" t="s">
        <v>367</v>
      </c>
      <c r="AH2" s="73" t="s">
        <v>371</v>
      </c>
      <c r="AI2" s="1" t="s">
        <v>372</v>
      </c>
      <c r="AJ2" s="1" t="s">
        <v>373</v>
      </c>
      <c r="AK2" s="1" t="s">
        <v>374</v>
      </c>
      <c r="AL2" s="1" t="s">
        <v>375</v>
      </c>
      <c r="AM2" s="1" t="s">
        <v>376</v>
      </c>
      <c r="AN2" s="129"/>
      <c r="AZ2" s="33" t="s">
        <v>295</v>
      </c>
      <c r="BA2"/>
      <c r="BB2" s="39" t="s">
        <v>258</v>
      </c>
      <c r="BD2" s="1"/>
      <c r="BE2" s="1"/>
      <c r="BF2" s="1"/>
    </row>
    <row r="3" spans="1:58">
      <c r="A3" s="83"/>
      <c r="B3" s="84" t="str">
        <f>IF(入力用シート!B10="","",入力用シート!B10)</f>
        <v/>
      </c>
      <c r="C3" s="84" t="str">
        <f>IF(入力用シート!C10="","",入力用シート!C10)</f>
        <v/>
      </c>
      <c r="D3" s="84" t="str">
        <f>IF(入力用シート!D10="","",入力用シート!D10)</f>
        <v/>
      </c>
      <c r="E3" s="84" t="str">
        <f>IF(入力用シート!E10="","",入力用シート!E10)</f>
        <v/>
      </c>
      <c r="F3" s="84" t="str">
        <f>IF(入力用シート!F10="","",入力用シート!F10)</f>
        <v/>
      </c>
      <c r="G3" s="84" t="str">
        <f>IF(入力用シート!G10="","",入力用シート!G10)</f>
        <v/>
      </c>
      <c r="H3" s="84" t="str">
        <f>IF(入力用シート!H10="","",入力用シート!H10)</f>
        <v/>
      </c>
      <c r="I3" s="84" t="str">
        <f>IF(入力用シート!I10="","",入力用シート!I10)</f>
        <v/>
      </c>
      <c r="J3" s="84" t="e">
        <f>IF(入力用シート!J10="","",入力用シート!J10)</f>
        <v>#N/A</v>
      </c>
      <c r="K3" s="84" t="str">
        <f>IF(入力用シート!K10="","",入力用シート!K10)</f>
        <v/>
      </c>
      <c r="L3" s="74">
        <f>LEN(C3)</f>
        <v>0</v>
      </c>
      <c r="M3" s="74" t="str">
        <f>IFERROR((FIND(" ",C3)),"")</f>
        <v/>
      </c>
      <c r="N3" s="74" t="str">
        <f>IFERROR((FIND("　",C3)),"")</f>
        <v/>
      </c>
      <c r="O3" s="76">
        <f>L3-LEN(TRIM(C3))+1</f>
        <v>1</v>
      </c>
      <c r="P3" s="74" t="str">
        <f>LEFT(C3)</f>
        <v/>
      </c>
      <c r="Q3" s="74" t="str">
        <f>RIGHT(C3)</f>
        <v/>
      </c>
      <c r="R3" s="77" t="e">
        <f>FIND("★",SUBSTITUTE(C3,"　","★",LEN(C3)-LEN(SUBSTITUTE(C3,"　",""))))</f>
        <v>#VALUE!</v>
      </c>
      <c r="S3" s="81">
        <f>LEN(C3)-LEN(SUBSTITUTE(C3,"　",""))</f>
        <v>0</v>
      </c>
      <c r="T3" s="79" t="str">
        <f>IF(I3="","",VLOOKUP(I3,$Z$35:$AD$49,3))</f>
        <v/>
      </c>
      <c r="U3" s="79" t="str">
        <f>IF(I3="","",VLOOKUP(I3,$Z$35:$AD$49,4))</f>
        <v/>
      </c>
      <c r="V3" s="79" t="str">
        <f>IF(I3="","",VLOOKUP(I3,$Z$35:$AD$49,5))</f>
        <v/>
      </c>
      <c r="W3" s="79" t="str">
        <f>IF(K3="","",LEN(K3))</f>
        <v/>
      </c>
      <c r="X3" s="79">
        <f>IF(C3&lt;&gt;"",1,0)</f>
        <v>0</v>
      </c>
      <c r="Y3" s="77" t="str">
        <f>IF(M3&lt;&gt;"","半角スペースを消してください。","")</f>
        <v/>
      </c>
      <c r="Z3" s="77" t="str">
        <f>IF(P3="　","左端のスペースを消してください。","")</f>
        <v/>
      </c>
      <c r="AA3" s="77" t="str">
        <f>IF(Q3="　","右端のスペースを消してください。","")</f>
        <v/>
      </c>
      <c r="AB3" s="77" t="str">
        <f>IF(C3="","",IF(L3&lt;5,"スペースの位置が間違っています。",""))</f>
        <v/>
      </c>
      <c r="AC3" s="77" t="str">
        <f>IF(L3=6,IF(S3=2,"スペースの位置が間違っています。",""),"")</f>
        <v/>
      </c>
      <c r="AD3" s="77" t="str">
        <f>IF(L3&gt;6,"注意！名前が7文字を超えています。正しいか確認してください。","")</f>
        <v/>
      </c>
      <c r="AE3" s="77" t="str">
        <f>IF(D3="","",IF(D3=T3,"",IF(T3=0,"","学年と種目が矛盾しています。")))</f>
        <v/>
      </c>
      <c r="AF3" s="77" t="str">
        <f>IF(E3="","",IF(E3=U3,"",IF(U3=0,"","性別と種目が矛盾しています。")))</f>
        <v/>
      </c>
      <c r="AG3" s="77" t="str">
        <f>IF(K3="","",IF(V3=0,IF(W3=7,"","トラックの記録は7桁です。"),IF(W3=5,"","フィールドの記録は5桁です。")))</f>
        <v/>
      </c>
      <c r="AH3" s="77" t="str">
        <f>IF($C3="","",IF($X3=1,IF(D3&lt;&gt;"","","学年を入力してください。")))</f>
        <v/>
      </c>
      <c r="AI3" s="77" t="str">
        <f>IF($C3="","",IF($X3=1,IF(E3&lt;&gt;"","","性別を入力してください。")))</f>
        <v/>
      </c>
      <c r="AJ3" s="77" t="str">
        <f>IF($C3="","",IF($X3=1,IF(F3&lt;&gt;"","","県コードを入力してください。")))</f>
        <v/>
      </c>
      <c r="AK3" s="77" t="str">
        <f>IF($C3="","",IF($X3=1,IF(G3&lt;&gt;"","","学校コードを入力してください。")))</f>
        <v/>
      </c>
      <c r="AL3" s="77" t="str">
        <f>IF($C3="","",IF($X3=1,IF(H3&lt;&gt;"","","ナンバーを入力してください。")))</f>
        <v/>
      </c>
      <c r="AM3" s="77" t="str">
        <f>IF($C3="","",IF($X3=1,IF(I3&lt;&gt;"","","種目コードを入力してください。")))</f>
        <v/>
      </c>
      <c r="AN3" s="130"/>
      <c r="AO3" s="125"/>
      <c r="AP3" s="125"/>
      <c r="AQ3" s="125"/>
      <c r="AR3" s="127" t="s">
        <v>287</v>
      </c>
      <c r="AS3" s="125" t="s">
        <v>252</v>
      </c>
      <c r="AT3" s="125"/>
      <c r="AU3" s="77"/>
      <c r="AV3" s="77"/>
      <c r="AW3" s="77"/>
      <c r="AX3" s="77"/>
      <c r="AY3" s="77"/>
      <c r="AZ3" s="78" t="s">
        <v>296</v>
      </c>
      <c r="BA3" s="79"/>
      <c r="BB3" s="80" t="s">
        <v>259</v>
      </c>
      <c r="BD3" s="1"/>
      <c r="BE3" s="1"/>
      <c r="BF3" s="1"/>
    </row>
    <row r="4" spans="1:58">
      <c r="A4" s="83"/>
      <c r="B4" s="84" t="str">
        <f>IF(入力用シート!B11="","",入力用シート!B11)</f>
        <v/>
      </c>
      <c r="C4" s="84" t="str">
        <f>IF(入力用シート!C11="","",入力用シート!C11)</f>
        <v/>
      </c>
      <c r="D4" s="84" t="str">
        <f>IF(入力用シート!D11="","",入力用シート!D11)</f>
        <v/>
      </c>
      <c r="E4" s="84" t="str">
        <f>IF(入力用シート!E11="","",入力用シート!E11)</f>
        <v/>
      </c>
      <c r="F4" s="84" t="str">
        <f>IF(入力用シート!F11="","",入力用シート!F11)</f>
        <v/>
      </c>
      <c r="G4" s="84" t="str">
        <f>IF(入力用シート!G11="","",入力用シート!G11)</f>
        <v/>
      </c>
      <c r="H4" s="84" t="str">
        <f>IF(入力用シート!H11="","",入力用シート!H11)</f>
        <v/>
      </c>
      <c r="I4" s="84" t="str">
        <f>IF(入力用シート!I11="","",入力用シート!I11)</f>
        <v/>
      </c>
      <c r="J4" s="84" t="e">
        <f>IF(入力用シート!J11="","",入力用シート!J11)</f>
        <v>#N/A</v>
      </c>
      <c r="K4" s="84" t="str">
        <f>IF(入力用シート!K11="","",入力用シート!K11)</f>
        <v/>
      </c>
      <c r="L4" s="74">
        <f>LEN(C4)</f>
        <v>0</v>
      </c>
      <c r="M4" s="74" t="str">
        <f>IFERROR((FIND(" ",C4)),"")</f>
        <v/>
      </c>
      <c r="N4" s="74" t="str">
        <f>IFERROR((FIND("　",C4)),"")</f>
        <v/>
      </c>
      <c r="O4" s="76">
        <f>L4-LEN(TRIM(C4))+1</f>
        <v>1</v>
      </c>
      <c r="P4" s="74" t="str">
        <f t="shared" ref="P4:P33" si="0">LEFT(C4)</f>
        <v/>
      </c>
      <c r="Q4" s="74" t="str">
        <f t="shared" ref="Q4:Q33" si="1">RIGHT(C4)</f>
        <v/>
      </c>
      <c r="R4" s="77" t="e">
        <f t="shared" ref="R4:R33" si="2">FIND("★",SUBSTITUTE(C4,"　","★",LEN(C4)-LEN(SUBSTITUTE(C4,"　",""))))</f>
        <v>#VALUE!</v>
      </c>
      <c r="S4" s="81">
        <f t="shared" ref="S4:S33" si="3">LEN(C4)-LEN(SUBSTITUTE(C4,"　",""))</f>
        <v>0</v>
      </c>
      <c r="T4" s="79" t="str">
        <f t="shared" ref="T4:T33" si="4">IF(I4="","",VLOOKUP(I4,$Z$35:$AD$49,3))</f>
        <v/>
      </c>
      <c r="U4" s="79" t="str">
        <f t="shared" ref="U4:U33" si="5">IF(I4="","",VLOOKUP(I4,$Z$35:$AD$49,4))</f>
        <v/>
      </c>
      <c r="V4" s="79" t="str">
        <f t="shared" ref="V4:V33" si="6">IF(I4="","",VLOOKUP(I4,$Z$35:$AD$49,5))</f>
        <v/>
      </c>
      <c r="W4" s="79" t="str">
        <f t="shared" ref="W4:W33" si="7">IF(K4="","",LEN(K4))</f>
        <v/>
      </c>
      <c r="X4" s="79">
        <f t="shared" ref="X4:X33" si="8">IF(C4&lt;&gt;"",1,0)</f>
        <v>0</v>
      </c>
      <c r="Y4" s="77" t="str">
        <f t="shared" ref="Y4:Y32" si="9">IF(M4&lt;&gt;"","半角スペースを消してください。","")</f>
        <v/>
      </c>
      <c r="Z4" s="77" t="str">
        <f t="shared" ref="Z4:Z32" si="10">IF(P4="　","左端のスペースを消してください。","")</f>
        <v/>
      </c>
      <c r="AA4" s="77" t="str">
        <f t="shared" ref="AA4:AA32" si="11">IF(Q4="　","右端のスペースを消してください。","")</f>
        <v/>
      </c>
      <c r="AB4" s="77" t="str">
        <f t="shared" ref="AB4:AB32" si="12">IF(C4="","",IF(L4&lt;5,"スペースの位置が間違っています。",""))</f>
        <v/>
      </c>
      <c r="AC4" s="77" t="str">
        <f t="shared" ref="AC4:AC32" si="13">IF(L4=6,IF(S4=2,"スペースの位置が間違っています。",""),"")</f>
        <v/>
      </c>
      <c r="AD4" s="77" t="str">
        <f t="shared" ref="AD4:AD32" si="14">IF(L4&gt;6,"注意！名前が7文字を超えています。正しいか確認してください。","")</f>
        <v/>
      </c>
      <c r="AE4" s="77" t="str">
        <f t="shared" ref="AE4:AE32" si="15">IF(D4="","",IF(D4=T4,"",IF(T4=0,"","学年と種目が矛盾しています。")))</f>
        <v/>
      </c>
      <c r="AF4" s="77" t="str">
        <f t="shared" ref="AF4:AF33" si="16">IF(E4="","",IF(E4=U4,"",IF(U4=0,"","性別と種目が矛盾しています。")))</f>
        <v/>
      </c>
      <c r="AG4" s="77" t="str">
        <f t="shared" ref="AG4:AG32" si="17">IF(K4="","",IF(V4=0,IF(W4=7,"","トラックの記録は7桁です。"),IF(W4=5,"","フィールドの記録は5桁です。")))</f>
        <v/>
      </c>
      <c r="AH4" s="77" t="str">
        <f t="shared" ref="AH4:AH33" si="18">IF($C4="","",IF($X4=1,IF(D4&lt;&gt;"","","学年を入力してください。")))</f>
        <v/>
      </c>
      <c r="AI4" s="77" t="str">
        <f t="shared" ref="AI4:AI33" si="19">IF($C4="","",IF($X4=1,IF(E4&lt;&gt;"","","性別を入力してください。")))</f>
        <v/>
      </c>
      <c r="AJ4" s="77" t="str">
        <f t="shared" ref="AJ4:AJ33" si="20">IF($C4="","",IF($X4=1,IF(F4&lt;&gt;"","","県コードを入力してください。")))</f>
        <v/>
      </c>
      <c r="AK4" s="77" t="str">
        <f t="shared" ref="AK4:AK33" si="21">IF($C4="","",IF($X4=1,IF(G4&lt;&gt;"","","学校コードを入力してください。")))</f>
        <v/>
      </c>
      <c r="AL4" s="77" t="str">
        <f t="shared" ref="AL4:AL33" si="22">IF($C4="","",IF($X4=1,IF(H4&lt;&gt;"","","ナンバーを入力してください。")))</f>
        <v/>
      </c>
      <c r="AM4" s="77" t="str">
        <f t="shared" ref="AM4:AM33" si="23">IF($C4="","",IF($X4=1,IF(I4&lt;&gt;"","","種目コードを入力してください。")))</f>
        <v/>
      </c>
      <c r="AN4" s="130"/>
      <c r="AO4" s="125"/>
      <c r="AP4" s="125"/>
      <c r="AQ4" s="125"/>
      <c r="AR4" s="127" t="s">
        <v>288</v>
      </c>
      <c r="AS4" s="125" t="s">
        <v>282</v>
      </c>
      <c r="AT4" s="125" t="s">
        <v>283</v>
      </c>
      <c r="AU4" s="77" t="s">
        <v>428</v>
      </c>
      <c r="AV4" s="77"/>
      <c r="AW4" s="77"/>
      <c r="AX4" s="77"/>
      <c r="AY4" s="77"/>
      <c r="AZ4" s="79"/>
      <c r="BA4" s="79"/>
      <c r="BB4" s="80" t="s">
        <v>260</v>
      </c>
      <c r="BD4" s="1"/>
      <c r="BE4" s="1"/>
      <c r="BF4" s="1"/>
    </row>
    <row r="5" spans="1:58">
      <c r="A5" s="83"/>
      <c r="B5" s="84" t="str">
        <f>IF(入力用シート!B12="","",入力用シート!B12)</f>
        <v/>
      </c>
      <c r="C5" s="84" t="str">
        <f>IF(入力用シート!C12="","",入力用シート!C12)</f>
        <v/>
      </c>
      <c r="D5" s="84" t="str">
        <f>IF(入力用シート!D12="","",入力用シート!D12)</f>
        <v/>
      </c>
      <c r="E5" s="84" t="str">
        <f>IF(入力用シート!E12="","",入力用シート!E12)</f>
        <v/>
      </c>
      <c r="F5" s="84" t="str">
        <f>IF(入力用シート!F12="","",入力用シート!F12)</f>
        <v/>
      </c>
      <c r="G5" s="84" t="str">
        <f>IF(入力用シート!G12="","",入力用シート!G12)</f>
        <v/>
      </c>
      <c r="H5" s="84" t="str">
        <f>IF(入力用シート!H12="","",入力用シート!H12)</f>
        <v/>
      </c>
      <c r="I5" s="84" t="str">
        <f>IF(入力用シート!I12="","",入力用シート!I12)</f>
        <v/>
      </c>
      <c r="J5" s="84" t="e">
        <f>IF(入力用シート!J12="","",入力用シート!J12)</f>
        <v>#N/A</v>
      </c>
      <c r="K5" s="84" t="str">
        <f>IF(入力用シート!K12="","",入力用シート!K12)</f>
        <v/>
      </c>
      <c r="L5" s="74">
        <f t="shared" ref="L5:L33" si="24">LEN(C5)</f>
        <v>0</v>
      </c>
      <c r="M5" s="74" t="str">
        <f t="shared" ref="M5:M33" si="25">IFERROR((FIND(" ",C5)),"")</f>
        <v/>
      </c>
      <c r="N5" s="74" t="str">
        <f t="shared" ref="N5:N33" si="26">IFERROR((FIND("　",C5)),"")</f>
        <v/>
      </c>
      <c r="O5" s="76">
        <f t="shared" ref="O5:O33" si="27">L5-LEN(TRIM(C5))+1</f>
        <v>1</v>
      </c>
      <c r="P5" s="74" t="str">
        <f t="shared" si="0"/>
        <v/>
      </c>
      <c r="Q5" s="74" t="str">
        <f t="shared" si="1"/>
        <v/>
      </c>
      <c r="R5" s="77" t="e">
        <f t="shared" si="2"/>
        <v>#VALUE!</v>
      </c>
      <c r="S5" s="81">
        <f t="shared" si="3"/>
        <v>0</v>
      </c>
      <c r="T5" s="79" t="str">
        <f t="shared" si="4"/>
        <v/>
      </c>
      <c r="U5" s="79" t="str">
        <f t="shared" si="5"/>
        <v/>
      </c>
      <c r="V5" s="79" t="str">
        <f t="shared" si="6"/>
        <v/>
      </c>
      <c r="W5" s="79" t="str">
        <f t="shared" si="7"/>
        <v/>
      </c>
      <c r="X5" s="79">
        <f t="shared" si="8"/>
        <v>0</v>
      </c>
      <c r="Y5" s="77" t="str">
        <f t="shared" si="9"/>
        <v/>
      </c>
      <c r="Z5" s="77" t="str">
        <f t="shared" si="10"/>
        <v/>
      </c>
      <c r="AA5" s="77" t="str">
        <f t="shared" si="11"/>
        <v/>
      </c>
      <c r="AB5" s="77" t="str">
        <f t="shared" si="12"/>
        <v/>
      </c>
      <c r="AC5" s="77" t="str">
        <f t="shared" si="13"/>
        <v/>
      </c>
      <c r="AD5" s="77" t="str">
        <f t="shared" si="14"/>
        <v/>
      </c>
      <c r="AE5" s="77" t="str">
        <f t="shared" si="15"/>
        <v/>
      </c>
      <c r="AF5" s="77" t="str">
        <f t="shared" si="16"/>
        <v/>
      </c>
      <c r="AG5" s="77" t="str">
        <f t="shared" si="17"/>
        <v/>
      </c>
      <c r="AH5" s="77" t="str">
        <f t="shared" si="18"/>
        <v/>
      </c>
      <c r="AI5" s="77" t="str">
        <f t="shared" si="19"/>
        <v/>
      </c>
      <c r="AJ5" s="77" t="str">
        <f t="shared" si="20"/>
        <v/>
      </c>
      <c r="AK5" s="77" t="str">
        <f t="shared" si="21"/>
        <v/>
      </c>
      <c r="AL5" s="77" t="str">
        <f t="shared" si="22"/>
        <v/>
      </c>
      <c r="AM5" s="77" t="str">
        <f t="shared" si="23"/>
        <v/>
      </c>
      <c r="AN5" s="130"/>
      <c r="AO5" s="57"/>
      <c r="AP5" s="125"/>
      <c r="AQ5" s="125"/>
      <c r="AR5" s="127" t="s">
        <v>289</v>
      </c>
      <c r="AS5" s="57" t="s">
        <v>253</v>
      </c>
      <c r="AT5" s="125" t="s">
        <v>284</v>
      </c>
      <c r="AU5" s="77" t="s">
        <v>430</v>
      </c>
      <c r="AV5" s="77"/>
      <c r="AW5" s="77"/>
      <c r="AX5" s="77"/>
      <c r="AY5" s="77"/>
      <c r="AZ5" s="79"/>
      <c r="BA5" s="79"/>
      <c r="BB5" s="80" t="s">
        <v>262</v>
      </c>
      <c r="BD5" s="1"/>
      <c r="BE5" s="1"/>
      <c r="BF5" s="1"/>
    </row>
    <row r="6" spans="1:58">
      <c r="A6" s="83"/>
      <c r="B6" s="84" t="str">
        <f>IF(入力用シート!B13="","",入力用シート!B13)</f>
        <v/>
      </c>
      <c r="C6" s="84" t="str">
        <f>IF(入力用シート!C13="","",入力用シート!C13)</f>
        <v/>
      </c>
      <c r="D6" s="84" t="str">
        <f>IF(入力用シート!D13="","",入力用シート!D13)</f>
        <v/>
      </c>
      <c r="E6" s="84" t="str">
        <f>IF(入力用シート!E13="","",入力用シート!E13)</f>
        <v/>
      </c>
      <c r="F6" s="84" t="str">
        <f>IF(入力用シート!F13="","",入力用シート!F13)</f>
        <v/>
      </c>
      <c r="G6" s="84" t="str">
        <f>IF(入力用シート!G13="","",入力用シート!G13)</f>
        <v/>
      </c>
      <c r="H6" s="84" t="str">
        <f>IF(入力用シート!H13="","",入力用シート!H13)</f>
        <v/>
      </c>
      <c r="I6" s="84" t="str">
        <f>IF(入力用シート!I13="","",入力用シート!I13)</f>
        <v/>
      </c>
      <c r="J6" s="84" t="e">
        <f>IF(入力用シート!J13="","",入力用シート!J13)</f>
        <v>#N/A</v>
      </c>
      <c r="K6" s="84" t="str">
        <f>IF(入力用シート!K13="","",入力用シート!K13)</f>
        <v/>
      </c>
      <c r="L6" s="74">
        <f t="shared" si="24"/>
        <v>0</v>
      </c>
      <c r="M6" s="74" t="str">
        <f t="shared" si="25"/>
        <v/>
      </c>
      <c r="N6" s="74" t="str">
        <f t="shared" si="26"/>
        <v/>
      </c>
      <c r="O6" s="76">
        <f t="shared" si="27"/>
        <v>1</v>
      </c>
      <c r="P6" s="74" t="str">
        <f t="shared" si="0"/>
        <v/>
      </c>
      <c r="Q6" s="74" t="str">
        <f t="shared" si="1"/>
        <v/>
      </c>
      <c r="R6" s="77" t="e">
        <f t="shared" si="2"/>
        <v>#VALUE!</v>
      </c>
      <c r="S6" s="81">
        <f t="shared" si="3"/>
        <v>0</v>
      </c>
      <c r="T6" s="79" t="str">
        <f t="shared" si="4"/>
        <v/>
      </c>
      <c r="U6" s="79" t="str">
        <f t="shared" si="5"/>
        <v/>
      </c>
      <c r="V6" s="79" t="str">
        <f t="shared" si="6"/>
        <v/>
      </c>
      <c r="W6" s="79" t="str">
        <f t="shared" si="7"/>
        <v/>
      </c>
      <c r="X6" s="79">
        <f t="shared" si="8"/>
        <v>0</v>
      </c>
      <c r="Y6" s="77" t="str">
        <f t="shared" si="9"/>
        <v/>
      </c>
      <c r="Z6" s="77" t="str">
        <f t="shared" si="10"/>
        <v/>
      </c>
      <c r="AA6" s="77" t="str">
        <f t="shared" si="11"/>
        <v/>
      </c>
      <c r="AB6" s="77" t="str">
        <f t="shared" si="12"/>
        <v/>
      </c>
      <c r="AC6" s="77" t="str">
        <f t="shared" si="13"/>
        <v/>
      </c>
      <c r="AD6" s="77" t="str">
        <f t="shared" si="14"/>
        <v/>
      </c>
      <c r="AE6" s="77" t="str">
        <f t="shared" si="15"/>
        <v/>
      </c>
      <c r="AF6" s="77" t="str">
        <f t="shared" si="16"/>
        <v/>
      </c>
      <c r="AG6" s="77" t="str">
        <f t="shared" si="17"/>
        <v/>
      </c>
      <c r="AH6" s="77" t="str">
        <f t="shared" si="18"/>
        <v/>
      </c>
      <c r="AI6" s="77" t="str">
        <f t="shared" si="19"/>
        <v/>
      </c>
      <c r="AJ6" s="77" t="str">
        <f t="shared" si="20"/>
        <v/>
      </c>
      <c r="AK6" s="77" t="str">
        <f t="shared" si="21"/>
        <v/>
      </c>
      <c r="AL6" s="77" t="str">
        <f t="shared" si="22"/>
        <v/>
      </c>
      <c r="AM6" s="77" t="str">
        <f t="shared" si="23"/>
        <v/>
      </c>
      <c r="AN6" s="130"/>
      <c r="AO6" s="49"/>
      <c r="AP6" s="125"/>
      <c r="AQ6" s="126"/>
      <c r="AR6" s="127" t="s">
        <v>290</v>
      </c>
      <c r="AS6" s="49" t="s">
        <v>254</v>
      </c>
      <c r="AT6" s="125" t="s">
        <v>285</v>
      </c>
      <c r="AU6" s="77" t="s">
        <v>431</v>
      </c>
      <c r="AV6" s="77"/>
      <c r="AW6" s="77"/>
      <c r="AX6" s="77"/>
      <c r="AY6" s="77"/>
      <c r="AZ6" s="79"/>
      <c r="BA6" s="79"/>
      <c r="BB6" s="80" t="s">
        <v>263</v>
      </c>
      <c r="BD6" s="1"/>
      <c r="BE6" s="1"/>
      <c r="BF6" s="1"/>
    </row>
    <row r="7" spans="1:58">
      <c r="A7" s="83"/>
      <c r="B7" s="84" t="str">
        <f>IF(入力用シート!B14="","",入力用シート!B14)</f>
        <v/>
      </c>
      <c r="C7" s="84" t="str">
        <f>IF(入力用シート!C14="","",入力用シート!C14)</f>
        <v/>
      </c>
      <c r="D7" s="84" t="str">
        <f>IF(入力用シート!D14="","",入力用シート!D14)</f>
        <v/>
      </c>
      <c r="E7" s="84" t="str">
        <f>IF(入力用シート!E14="","",入力用シート!E14)</f>
        <v/>
      </c>
      <c r="F7" s="84" t="str">
        <f>IF(入力用シート!F14="","",入力用シート!F14)</f>
        <v/>
      </c>
      <c r="G7" s="84" t="str">
        <f>IF(入力用シート!G14="","",入力用シート!G14)</f>
        <v/>
      </c>
      <c r="H7" s="84" t="str">
        <f>IF(入力用シート!H14="","",入力用シート!H14)</f>
        <v/>
      </c>
      <c r="I7" s="84" t="str">
        <f>IF(入力用シート!I14="","",入力用シート!I14)</f>
        <v/>
      </c>
      <c r="J7" s="84" t="e">
        <f>IF(入力用シート!J14="","",入力用シート!J14)</f>
        <v>#N/A</v>
      </c>
      <c r="K7" s="84" t="str">
        <f>IF(入力用シート!K14="","",入力用シート!K14)</f>
        <v/>
      </c>
      <c r="L7" s="74">
        <f t="shared" si="24"/>
        <v>0</v>
      </c>
      <c r="M7" s="74" t="str">
        <f t="shared" si="25"/>
        <v/>
      </c>
      <c r="N7" s="74" t="str">
        <f t="shared" si="26"/>
        <v/>
      </c>
      <c r="O7" s="76">
        <f t="shared" si="27"/>
        <v>1</v>
      </c>
      <c r="P7" s="74" t="str">
        <f t="shared" si="0"/>
        <v/>
      </c>
      <c r="Q7" s="74" t="str">
        <f t="shared" si="1"/>
        <v/>
      </c>
      <c r="R7" s="77" t="e">
        <f t="shared" si="2"/>
        <v>#VALUE!</v>
      </c>
      <c r="S7" s="81">
        <f t="shared" si="3"/>
        <v>0</v>
      </c>
      <c r="T7" s="79" t="str">
        <f t="shared" si="4"/>
        <v/>
      </c>
      <c r="U7" s="79" t="str">
        <f t="shared" si="5"/>
        <v/>
      </c>
      <c r="V7" s="79" t="str">
        <f t="shared" si="6"/>
        <v/>
      </c>
      <c r="W7" s="79" t="str">
        <f t="shared" si="7"/>
        <v/>
      </c>
      <c r="X7" s="79">
        <f t="shared" si="8"/>
        <v>0</v>
      </c>
      <c r="Y7" s="77" t="str">
        <f t="shared" si="9"/>
        <v/>
      </c>
      <c r="Z7" s="77" t="str">
        <f t="shared" si="10"/>
        <v/>
      </c>
      <c r="AA7" s="77" t="str">
        <f t="shared" si="11"/>
        <v/>
      </c>
      <c r="AB7" s="77" t="str">
        <f t="shared" si="12"/>
        <v/>
      </c>
      <c r="AC7" s="77" t="str">
        <f t="shared" si="13"/>
        <v/>
      </c>
      <c r="AD7" s="77" t="str">
        <f t="shared" si="14"/>
        <v/>
      </c>
      <c r="AE7" s="77" t="str">
        <f t="shared" si="15"/>
        <v/>
      </c>
      <c r="AF7" s="77" t="str">
        <f t="shared" si="16"/>
        <v/>
      </c>
      <c r="AG7" s="77" t="str">
        <f t="shared" si="17"/>
        <v/>
      </c>
      <c r="AH7" s="77" t="str">
        <f t="shared" si="18"/>
        <v/>
      </c>
      <c r="AI7" s="77" t="str">
        <f t="shared" si="19"/>
        <v/>
      </c>
      <c r="AJ7" s="77" t="str">
        <f t="shared" si="20"/>
        <v/>
      </c>
      <c r="AK7" s="77" t="str">
        <f t="shared" si="21"/>
        <v/>
      </c>
      <c r="AL7" s="77" t="str">
        <f t="shared" si="22"/>
        <v/>
      </c>
      <c r="AM7" s="77" t="str">
        <f t="shared" si="23"/>
        <v/>
      </c>
      <c r="AN7" s="130"/>
      <c r="AO7" s="49"/>
      <c r="AP7" s="125"/>
      <c r="AQ7" s="125"/>
      <c r="AR7" s="127" t="s">
        <v>291</v>
      </c>
      <c r="AS7" s="49" t="s">
        <v>255</v>
      </c>
      <c r="AT7" s="125"/>
      <c r="AU7" s="77" t="s">
        <v>432</v>
      </c>
      <c r="AV7" s="77"/>
      <c r="AW7" s="77"/>
      <c r="AX7" s="77"/>
      <c r="AY7" s="77"/>
      <c r="AZ7" s="79"/>
      <c r="BA7" s="79"/>
      <c r="BB7" s="80" t="s">
        <v>264</v>
      </c>
      <c r="BD7" s="1"/>
      <c r="BE7" s="1"/>
      <c r="BF7" s="1"/>
    </row>
    <row r="8" spans="1:58">
      <c r="A8" s="83"/>
      <c r="B8" s="84" t="str">
        <f>IF(入力用シート!B15="","",入力用シート!B15)</f>
        <v/>
      </c>
      <c r="C8" s="84" t="str">
        <f>IF(入力用シート!C15="","",入力用シート!C15)</f>
        <v/>
      </c>
      <c r="D8" s="84" t="str">
        <f>IF(入力用シート!D15="","",入力用シート!D15)</f>
        <v/>
      </c>
      <c r="E8" s="84" t="str">
        <f>IF(入力用シート!E15="","",入力用シート!E15)</f>
        <v/>
      </c>
      <c r="F8" s="84" t="str">
        <f>IF(入力用シート!F15="","",入力用シート!F15)</f>
        <v/>
      </c>
      <c r="G8" s="84" t="str">
        <f>IF(入力用シート!G15="","",入力用シート!G15)</f>
        <v/>
      </c>
      <c r="H8" s="84" t="str">
        <f>IF(入力用シート!H15="","",入力用シート!H15)</f>
        <v/>
      </c>
      <c r="I8" s="84" t="str">
        <f>IF(入力用シート!I15="","",入力用シート!I15)</f>
        <v/>
      </c>
      <c r="J8" s="84" t="e">
        <f>IF(入力用シート!J15="","",入力用シート!J15)</f>
        <v>#N/A</v>
      </c>
      <c r="K8" s="84" t="str">
        <f>IF(入力用シート!K15="","",入力用シート!K15)</f>
        <v/>
      </c>
      <c r="L8" s="74">
        <f t="shared" si="24"/>
        <v>0</v>
      </c>
      <c r="M8" s="74" t="str">
        <f t="shared" si="25"/>
        <v/>
      </c>
      <c r="N8" s="74" t="str">
        <f t="shared" si="26"/>
        <v/>
      </c>
      <c r="O8" s="76">
        <f t="shared" si="27"/>
        <v>1</v>
      </c>
      <c r="P8" s="74" t="str">
        <f t="shared" si="0"/>
        <v/>
      </c>
      <c r="Q8" s="74" t="str">
        <f t="shared" si="1"/>
        <v/>
      </c>
      <c r="R8" s="77" t="e">
        <f t="shared" si="2"/>
        <v>#VALUE!</v>
      </c>
      <c r="S8" s="81">
        <f t="shared" si="3"/>
        <v>0</v>
      </c>
      <c r="T8" s="79" t="str">
        <f t="shared" si="4"/>
        <v/>
      </c>
      <c r="U8" s="79" t="str">
        <f t="shared" si="5"/>
        <v/>
      </c>
      <c r="V8" s="79" t="str">
        <f t="shared" si="6"/>
        <v/>
      </c>
      <c r="W8" s="79" t="str">
        <f t="shared" si="7"/>
        <v/>
      </c>
      <c r="X8" s="79">
        <f t="shared" si="8"/>
        <v>0</v>
      </c>
      <c r="Y8" s="77" t="str">
        <f t="shared" si="9"/>
        <v/>
      </c>
      <c r="Z8" s="77" t="str">
        <f t="shared" si="10"/>
        <v/>
      </c>
      <c r="AA8" s="77" t="str">
        <f t="shared" si="11"/>
        <v/>
      </c>
      <c r="AB8" s="77" t="str">
        <f t="shared" si="12"/>
        <v/>
      </c>
      <c r="AC8" s="77" t="str">
        <f t="shared" si="13"/>
        <v/>
      </c>
      <c r="AD8" s="77" t="str">
        <f t="shared" si="14"/>
        <v/>
      </c>
      <c r="AE8" s="77" t="str">
        <f t="shared" si="15"/>
        <v/>
      </c>
      <c r="AF8" s="77" t="str">
        <f t="shared" si="16"/>
        <v/>
      </c>
      <c r="AG8" s="77" t="str">
        <f t="shared" si="17"/>
        <v/>
      </c>
      <c r="AH8" s="77" t="str">
        <f t="shared" si="18"/>
        <v/>
      </c>
      <c r="AI8" s="77" t="str">
        <f t="shared" si="19"/>
        <v/>
      </c>
      <c r="AJ8" s="77" t="str">
        <f t="shared" si="20"/>
        <v/>
      </c>
      <c r="AK8" s="77" t="str">
        <f t="shared" si="21"/>
        <v/>
      </c>
      <c r="AL8" s="77" t="str">
        <f t="shared" si="22"/>
        <v/>
      </c>
      <c r="AM8" s="77" t="str">
        <f t="shared" si="23"/>
        <v/>
      </c>
      <c r="AN8" s="130"/>
      <c r="AO8" s="49"/>
      <c r="AP8" s="125"/>
      <c r="AQ8" s="125"/>
      <c r="AR8" s="127" t="s">
        <v>292</v>
      </c>
      <c r="AS8" s="49" t="s">
        <v>261</v>
      </c>
      <c r="AT8" s="125"/>
      <c r="AU8" s="77" t="s">
        <v>433</v>
      </c>
      <c r="AV8" s="77"/>
      <c r="AW8" s="77"/>
      <c r="AX8" s="77"/>
      <c r="AY8" s="77"/>
      <c r="AZ8" s="79"/>
      <c r="BA8" s="79"/>
      <c r="BB8" s="80" t="s">
        <v>265</v>
      </c>
      <c r="BD8" s="1"/>
      <c r="BE8" s="1"/>
      <c r="BF8" s="1"/>
    </row>
    <row r="9" spans="1:58">
      <c r="A9" s="83"/>
      <c r="B9" s="84" t="str">
        <f>IF(入力用シート!B16="","",入力用シート!B16)</f>
        <v/>
      </c>
      <c r="C9" s="84" t="str">
        <f>IF(入力用シート!C16="","",入力用シート!C16)</f>
        <v/>
      </c>
      <c r="D9" s="84" t="str">
        <f>IF(入力用シート!D16="","",入力用シート!D16)</f>
        <v/>
      </c>
      <c r="E9" s="84" t="str">
        <f>IF(入力用シート!E16="","",入力用シート!E16)</f>
        <v/>
      </c>
      <c r="F9" s="84" t="str">
        <f>IF(入力用シート!F16="","",入力用シート!F16)</f>
        <v/>
      </c>
      <c r="G9" s="84" t="str">
        <f>IF(入力用シート!G16="","",入力用シート!G16)</f>
        <v/>
      </c>
      <c r="H9" s="84" t="str">
        <f>IF(入力用シート!H16="","",入力用シート!H16)</f>
        <v/>
      </c>
      <c r="I9" s="84" t="str">
        <f>IF(入力用シート!I16="","",入力用シート!I16)</f>
        <v/>
      </c>
      <c r="J9" s="84" t="e">
        <f>IF(入力用シート!J16="","",入力用シート!J16)</f>
        <v>#N/A</v>
      </c>
      <c r="K9" s="84" t="str">
        <f>IF(入力用シート!K16="","",入力用シート!K16)</f>
        <v/>
      </c>
      <c r="L9" s="74">
        <f t="shared" si="24"/>
        <v>0</v>
      </c>
      <c r="M9" s="74" t="str">
        <f t="shared" si="25"/>
        <v/>
      </c>
      <c r="N9" s="74" t="str">
        <f t="shared" si="26"/>
        <v/>
      </c>
      <c r="O9" s="76">
        <f t="shared" si="27"/>
        <v>1</v>
      </c>
      <c r="P9" s="74" t="str">
        <f t="shared" si="0"/>
        <v/>
      </c>
      <c r="Q9" s="74" t="str">
        <f t="shared" si="1"/>
        <v/>
      </c>
      <c r="R9" s="77" t="e">
        <f t="shared" si="2"/>
        <v>#VALUE!</v>
      </c>
      <c r="S9" s="81">
        <f t="shared" si="3"/>
        <v>0</v>
      </c>
      <c r="T9" s="79" t="str">
        <f t="shared" si="4"/>
        <v/>
      </c>
      <c r="U9" s="79" t="str">
        <f t="shared" si="5"/>
        <v/>
      </c>
      <c r="V9" s="79" t="str">
        <f t="shared" si="6"/>
        <v/>
      </c>
      <c r="W9" s="79" t="str">
        <f t="shared" si="7"/>
        <v/>
      </c>
      <c r="X9" s="79">
        <f t="shared" si="8"/>
        <v>0</v>
      </c>
      <c r="Y9" s="77" t="str">
        <f t="shared" si="9"/>
        <v/>
      </c>
      <c r="Z9" s="77" t="str">
        <f t="shared" si="10"/>
        <v/>
      </c>
      <c r="AA9" s="77" t="str">
        <f t="shared" si="11"/>
        <v/>
      </c>
      <c r="AB9" s="77" t="str">
        <f t="shared" si="12"/>
        <v/>
      </c>
      <c r="AC9" s="77" t="str">
        <f t="shared" si="13"/>
        <v/>
      </c>
      <c r="AD9" s="77" t="str">
        <f t="shared" si="14"/>
        <v/>
      </c>
      <c r="AE9" s="77" t="str">
        <f t="shared" si="15"/>
        <v/>
      </c>
      <c r="AF9" s="77" t="str">
        <f t="shared" si="16"/>
        <v/>
      </c>
      <c r="AG9" s="77" t="str">
        <f t="shared" si="17"/>
        <v/>
      </c>
      <c r="AH9" s="77" t="str">
        <f t="shared" si="18"/>
        <v/>
      </c>
      <c r="AI9" s="77" t="str">
        <f t="shared" si="19"/>
        <v/>
      </c>
      <c r="AJ9" s="77" t="str">
        <f t="shared" si="20"/>
        <v/>
      </c>
      <c r="AK9" s="77" t="str">
        <f t="shared" si="21"/>
        <v/>
      </c>
      <c r="AL9" s="77" t="str">
        <f t="shared" si="22"/>
        <v/>
      </c>
      <c r="AM9" s="77" t="str">
        <f t="shared" si="23"/>
        <v/>
      </c>
      <c r="AN9" s="130"/>
      <c r="AO9" s="49"/>
      <c r="AP9" s="125"/>
      <c r="AQ9" s="125"/>
      <c r="AR9" s="127" t="s">
        <v>293</v>
      </c>
      <c r="AS9" s="49" t="s">
        <v>256</v>
      </c>
      <c r="AT9" s="125"/>
      <c r="AU9" s="77" t="s">
        <v>434</v>
      </c>
      <c r="AV9" s="77"/>
      <c r="AW9" s="77"/>
      <c r="AX9" s="77"/>
      <c r="AY9" s="77"/>
      <c r="AZ9" s="79"/>
      <c r="BA9" s="79"/>
      <c r="BB9" s="80" t="s">
        <v>266</v>
      </c>
      <c r="BD9" s="1"/>
      <c r="BE9" s="1"/>
      <c r="BF9" s="1"/>
    </row>
    <row r="10" spans="1:58">
      <c r="A10" s="83"/>
      <c r="B10" s="84" t="str">
        <f>IF(入力用シート!B17="","",入力用シート!B17)</f>
        <v/>
      </c>
      <c r="C10" s="84" t="str">
        <f>IF(入力用シート!C17="","",入力用シート!C17)</f>
        <v/>
      </c>
      <c r="D10" s="84" t="str">
        <f>IF(入力用シート!D17="","",入力用シート!D17)</f>
        <v/>
      </c>
      <c r="E10" s="84" t="str">
        <f>IF(入力用シート!E17="","",入力用シート!E17)</f>
        <v/>
      </c>
      <c r="F10" s="84" t="str">
        <f>IF(入力用シート!F17="","",入力用シート!F17)</f>
        <v/>
      </c>
      <c r="G10" s="84" t="str">
        <f>IF(入力用シート!G17="","",入力用シート!G17)</f>
        <v/>
      </c>
      <c r="H10" s="84" t="str">
        <f>IF(入力用シート!H17="","",入力用シート!H17)</f>
        <v/>
      </c>
      <c r="I10" s="84" t="str">
        <f>IF(入力用シート!I17="","",入力用シート!I17)</f>
        <v/>
      </c>
      <c r="J10" s="84" t="e">
        <f>IF(入力用シート!J17="","",入力用シート!J17)</f>
        <v>#N/A</v>
      </c>
      <c r="K10" s="84" t="str">
        <f>IF(入力用シート!K17="","",入力用シート!K17)</f>
        <v/>
      </c>
      <c r="L10" s="74">
        <f t="shared" si="24"/>
        <v>0</v>
      </c>
      <c r="M10" s="74" t="str">
        <f t="shared" si="25"/>
        <v/>
      </c>
      <c r="N10" s="74" t="str">
        <f t="shared" si="26"/>
        <v/>
      </c>
      <c r="O10" s="76">
        <f t="shared" si="27"/>
        <v>1</v>
      </c>
      <c r="P10" s="74" t="str">
        <f t="shared" si="0"/>
        <v/>
      </c>
      <c r="Q10" s="74" t="str">
        <f t="shared" si="1"/>
        <v/>
      </c>
      <c r="R10" s="77" t="e">
        <f t="shared" si="2"/>
        <v>#VALUE!</v>
      </c>
      <c r="S10" s="81">
        <f t="shared" si="3"/>
        <v>0</v>
      </c>
      <c r="T10" s="79" t="str">
        <f t="shared" si="4"/>
        <v/>
      </c>
      <c r="U10" s="79" t="str">
        <f t="shared" si="5"/>
        <v/>
      </c>
      <c r="V10" s="79" t="str">
        <f t="shared" si="6"/>
        <v/>
      </c>
      <c r="W10" s="79" t="str">
        <f t="shared" si="7"/>
        <v/>
      </c>
      <c r="X10" s="79">
        <f t="shared" si="8"/>
        <v>0</v>
      </c>
      <c r="Y10" s="77" t="str">
        <f t="shared" si="9"/>
        <v/>
      </c>
      <c r="Z10" s="77" t="str">
        <f t="shared" si="10"/>
        <v/>
      </c>
      <c r="AA10" s="77" t="str">
        <f t="shared" si="11"/>
        <v/>
      </c>
      <c r="AB10" s="77" t="str">
        <f t="shared" si="12"/>
        <v/>
      </c>
      <c r="AC10" s="77" t="str">
        <f t="shared" si="13"/>
        <v/>
      </c>
      <c r="AD10" s="77" t="str">
        <f t="shared" si="14"/>
        <v/>
      </c>
      <c r="AE10" s="77" t="str">
        <f t="shared" si="15"/>
        <v/>
      </c>
      <c r="AF10" s="77" t="str">
        <f t="shared" si="16"/>
        <v/>
      </c>
      <c r="AG10" s="77" t="str">
        <f t="shared" si="17"/>
        <v/>
      </c>
      <c r="AH10" s="77" t="str">
        <f t="shared" si="18"/>
        <v/>
      </c>
      <c r="AI10" s="77" t="str">
        <f t="shared" si="19"/>
        <v/>
      </c>
      <c r="AJ10" s="77" t="str">
        <f t="shared" si="20"/>
        <v/>
      </c>
      <c r="AK10" s="77" t="str">
        <f t="shared" si="21"/>
        <v/>
      </c>
      <c r="AL10" s="77" t="str">
        <f t="shared" si="22"/>
        <v/>
      </c>
      <c r="AM10" s="77" t="str">
        <f t="shared" si="23"/>
        <v/>
      </c>
      <c r="AN10" s="130"/>
      <c r="AO10" s="49"/>
      <c r="AP10" s="125"/>
      <c r="AQ10" s="125"/>
      <c r="AR10" s="127" t="s">
        <v>294</v>
      </c>
      <c r="AS10" s="49" t="s">
        <v>257</v>
      </c>
      <c r="AT10" s="125"/>
      <c r="AU10" s="77"/>
      <c r="AV10" s="77"/>
      <c r="AW10" s="77"/>
      <c r="AX10" s="77"/>
      <c r="AY10" s="77"/>
      <c r="AZ10" s="79"/>
      <c r="BA10" s="79"/>
      <c r="BB10" s="80" t="s">
        <v>267</v>
      </c>
      <c r="BD10" s="1"/>
      <c r="BE10" s="1"/>
      <c r="BF10" s="1"/>
    </row>
    <row r="11" spans="1:58">
      <c r="A11" s="83"/>
      <c r="B11" s="84" t="str">
        <f>IF(入力用シート!B18="","",入力用シート!B18)</f>
        <v/>
      </c>
      <c r="C11" s="84" t="str">
        <f>IF(入力用シート!C18="","",入力用シート!C18)</f>
        <v/>
      </c>
      <c r="D11" s="84" t="str">
        <f>IF(入力用シート!D18="","",入力用シート!D18)</f>
        <v/>
      </c>
      <c r="E11" s="84" t="str">
        <f>IF(入力用シート!E18="","",入力用シート!E18)</f>
        <v/>
      </c>
      <c r="F11" s="84" t="str">
        <f>IF(入力用シート!F18="","",入力用シート!F18)</f>
        <v/>
      </c>
      <c r="G11" s="84" t="str">
        <f>IF(入力用シート!G18="","",入力用シート!G18)</f>
        <v/>
      </c>
      <c r="H11" s="84" t="str">
        <f>IF(入力用シート!H18="","",入力用シート!H18)</f>
        <v/>
      </c>
      <c r="I11" s="84" t="str">
        <f>IF(入力用シート!I18="","",入力用シート!I18)</f>
        <v/>
      </c>
      <c r="J11" s="84" t="e">
        <f>IF(入力用シート!J18="","",入力用シート!J18)</f>
        <v>#N/A</v>
      </c>
      <c r="K11" s="84" t="str">
        <f>IF(入力用シート!K18="","",入力用シート!K18)</f>
        <v/>
      </c>
      <c r="L11" s="74">
        <f t="shared" si="24"/>
        <v>0</v>
      </c>
      <c r="M11" s="74" t="str">
        <f t="shared" si="25"/>
        <v/>
      </c>
      <c r="N11" s="74" t="str">
        <f t="shared" si="26"/>
        <v/>
      </c>
      <c r="O11" s="76">
        <f t="shared" si="27"/>
        <v>1</v>
      </c>
      <c r="P11" s="74" t="str">
        <f t="shared" si="0"/>
        <v/>
      </c>
      <c r="Q11" s="74" t="str">
        <f t="shared" si="1"/>
        <v/>
      </c>
      <c r="R11" s="77" t="e">
        <f t="shared" si="2"/>
        <v>#VALUE!</v>
      </c>
      <c r="S11" s="81">
        <f t="shared" si="3"/>
        <v>0</v>
      </c>
      <c r="T11" s="79" t="str">
        <f t="shared" si="4"/>
        <v/>
      </c>
      <c r="U11" s="79" t="str">
        <f t="shared" si="5"/>
        <v/>
      </c>
      <c r="V11" s="79" t="str">
        <f t="shared" si="6"/>
        <v/>
      </c>
      <c r="W11" s="79" t="str">
        <f t="shared" si="7"/>
        <v/>
      </c>
      <c r="X11" s="79">
        <f t="shared" si="8"/>
        <v>0</v>
      </c>
      <c r="Y11" s="77" t="str">
        <f t="shared" si="9"/>
        <v/>
      </c>
      <c r="Z11" s="77" t="str">
        <f t="shared" si="10"/>
        <v/>
      </c>
      <c r="AA11" s="77" t="str">
        <f t="shared" si="11"/>
        <v/>
      </c>
      <c r="AB11" s="77" t="str">
        <f t="shared" si="12"/>
        <v/>
      </c>
      <c r="AC11" s="77" t="str">
        <f t="shared" si="13"/>
        <v/>
      </c>
      <c r="AD11" s="77" t="str">
        <f t="shared" si="14"/>
        <v/>
      </c>
      <c r="AE11" s="77" t="str">
        <f t="shared" si="15"/>
        <v/>
      </c>
      <c r="AF11" s="77" t="str">
        <f t="shared" si="16"/>
        <v/>
      </c>
      <c r="AG11" s="77" t="str">
        <f t="shared" si="17"/>
        <v/>
      </c>
      <c r="AH11" s="77" t="str">
        <f t="shared" si="18"/>
        <v/>
      </c>
      <c r="AI11" s="77" t="str">
        <f t="shared" si="19"/>
        <v/>
      </c>
      <c r="AJ11" s="77" t="str">
        <f t="shared" si="20"/>
        <v/>
      </c>
      <c r="AK11" s="77" t="str">
        <f t="shared" si="21"/>
        <v/>
      </c>
      <c r="AL11" s="77" t="str">
        <f t="shared" si="22"/>
        <v/>
      </c>
      <c r="AM11" s="77" t="str">
        <f t="shared" si="23"/>
        <v/>
      </c>
      <c r="AN11" s="130"/>
      <c r="AO11" s="49"/>
      <c r="AP11" s="125"/>
      <c r="AQ11" s="125"/>
      <c r="AR11" s="127" t="s">
        <v>295</v>
      </c>
      <c r="AS11" s="80" t="s">
        <v>268</v>
      </c>
      <c r="AT11" s="125"/>
      <c r="AU11" s="77"/>
      <c r="AV11" s="77"/>
      <c r="AW11" s="77"/>
      <c r="AX11" s="77"/>
      <c r="AY11" s="77"/>
      <c r="AZ11" s="79"/>
      <c r="BA11" s="79"/>
      <c r="BB11" s="80" t="s">
        <v>268</v>
      </c>
      <c r="BD11" s="1"/>
      <c r="BE11" s="1"/>
      <c r="BF11" s="1"/>
    </row>
    <row r="12" spans="1:58">
      <c r="A12" s="83"/>
      <c r="B12" s="84" t="str">
        <f>IF(入力用シート!B19="","",入力用シート!B19)</f>
        <v/>
      </c>
      <c r="C12" s="84" t="str">
        <f>IF(入力用シート!C19="","",入力用シート!C19)</f>
        <v/>
      </c>
      <c r="D12" s="84" t="str">
        <f>IF(入力用シート!D19="","",入力用シート!D19)</f>
        <v/>
      </c>
      <c r="E12" s="84" t="str">
        <f>IF(入力用シート!E19="","",入力用シート!E19)</f>
        <v/>
      </c>
      <c r="F12" s="84" t="str">
        <f>IF(入力用シート!F19="","",入力用シート!F19)</f>
        <v/>
      </c>
      <c r="G12" s="84" t="str">
        <f>IF(入力用シート!G19="","",入力用シート!G19)</f>
        <v/>
      </c>
      <c r="H12" s="84" t="str">
        <f>IF(入力用シート!H19="","",入力用シート!H19)</f>
        <v/>
      </c>
      <c r="I12" s="84" t="str">
        <f>IF(入力用シート!I19="","",入力用シート!I19)</f>
        <v/>
      </c>
      <c r="J12" s="84" t="e">
        <f>IF(入力用シート!J19="","",入力用シート!J19)</f>
        <v>#N/A</v>
      </c>
      <c r="K12" s="84" t="str">
        <f>IF(入力用シート!K19="","",入力用シート!K19)</f>
        <v/>
      </c>
      <c r="L12" s="74">
        <f t="shared" si="24"/>
        <v>0</v>
      </c>
      <c r="M12" s="74" t="str">
        <f t="shared" si="25"/>
        <v/>
      </c>
      <c r="N12" s="74" t="str">
        <f t="shared" si="26"/>
        <v/>
      </c>
      <c r="O12" s="76">
        <f t="shared" si="27"/>
        <v>1</v>
      </c>
      <c r="P12" s="74" t="str">
        <f t="shared" si="0"/>
        <v/>
      </c>
      <c r="Q12" s="74" t="str">
        <f t="shared" si="1"/>
        <v/>
      </c>
      <c r="R12" s="77" t="e">
        <f t="shared" si="2"/>
        <v>#VALUE!</v>
      </c>
      <c r="S12" s="81">
        <f t="shared" si="3"/>
        <v>0</v>
      </c>
      <c r="T12" s="79" t="str">
        <f t="shared" si="4"/>
        <v/>
      </c>
      <c r="U12" s="79" t="str">
        <f t="shared" si="5"/>
        <v/>
      </c>
      <c r="V12" s="79" t="str">
        <f t="shared" si="6"/>
        <v/>
      </c>
      <c r="W12" s="79" t="str">
        <f t="shared" si="7"/>
        <v/>
      </c>
      <c r="X12" s="79">
        <f t="shared" si="8"/>
        <v>0</v>
      </c>
      <c r="Y12" s="77" t="str">
        <f t="shared" si="9"/>
        <v/>
      </c>
      <c r="Z12" s="77" t="str">
        <f t="shared" si="10"/>
        <v/>
      </c>
      <c r="AA12" s="77" t="str">
        <f t="shared" si="11"/>
        <v/>
      </c>
      <c r="AB12" s="77" t="str">
        <f t="shared" si="12"/>
        <v/>
      </c>
      <c r="AC12" s="77" t="str">
        <f t="shared" si="13"/>
        <v/>
      </c>
      <c r="AD12" s="77" t="str">
        <f t="shared" si="14"/>
        <v/>
      </c>
      <c r="AE12" s="77" t="str">
        <f t="shared" si="15"/>
        <v/>
      </c>
      <c r="AF12" s="77" t="str">
        <f t="shared" si="16"/>
        <v/>
      </c>
      <c r="AG12" s="77" t="str">
        <f t="shared" si="17"/>
        <v/>
      </c>
      <c r="AH12" s="77" t="str">
        <f t="shared" si="18"/>
        <v/>
      </c>
      <c r="AI12" s="77" t="str">
        <f t="shared" si="19"/>
        <v/>
      </c>
      <c r="AJ12" s="77" t="str">
        <f t="shared" si="20"/>
        <v/>
      </c>
      <c r="AK12" s="77" t="str">
        <f t="shared" si="21"/>
        <v/>
      </c>
      <c r="AL12" s="77" t="str">
        <f t="shared" si="22"/>
        <v/>
      </c>
      <c r="AM12" s="77" t="str">
        <f t="shared" si="23"/>
        <v/>
      </c>
      <c r="AN12" s="130"/>
      <c r="AO12" s="49"/>
      <c r="AP12" s="125"/>
      <c r="AQ12" s="125"/>
      <c r="AR12" s="127" t="s">
        <v>296</v>
      </c>
      <c r="AS12" s="49" t="s">
        <v>258</v>
      </c>
      <c r="AT12" s="125"/>
      <c r="AU12" s="77"/>
      <c r="AV12" s="77"/>
      <c r="AW12" s="77"/>
      <c r="AX12" s="77"/>
      <c r="AY12" s="77"/>
      <c r="AZ12" s="79"/>
      <c r="BA12" s="79"/>
      <c r="BB12" s="80" t="s">
        <v>269</v>
      </c>
      <c r="BD12" s="1"/>
      <c r="BE12" s="1"/>
      <c r="BF12" s="1"/>
    </row>
    <row r="13" spans="1:58">
      <c r="A13" s="83"/>
      <c r="B13" s="84" t="str">
        <f>IF(入力用シート!B20="","",入力用シート!B20)</f>
        <v/>
      </c>
      <c r="C13" s="84" t="str">
        <f>IF(入力用シート!C20="","",入力用シート!C20)</f>
        <v/>
      </c>
      <c r="D13" s="84" t="str">
        <f>IF(入力用シート!D20="","",入力用シート!D20)</f>
        <v/>
      </c>
      <c r="E13" s="84" t="str">
        <f>IF(入力用シート!E20="","",入力用シート!E20)</f>
        <v/>
      </c>
      <c r="F13" s="84" t="str">
        <f>IF(入力用シート!F20="","",入力用シート!F20)</f>
        <v/>
      </c>
      <c r="G13" s="84" t="str">
        <f>IF(入力用シート!G20="","",入力用シート!G20)</f>
        <v/>
      </c>
      <c r="H13" s="84" t="str">
        <f>IF(入力用シート!H20="","",入力用シート!H20)</f>
        <v/>
      </c>
      <c r="I13" s="84" t="str">
        <f>IF(入力用シート!I20="","",入力用シート!I20)</f>
        <v/>
      </c>
      <c r="J13" s="84" t="e">
        <f>IF(入力用シート!J20="","",入力用シート!J20)</f>
        <v>#N/A</v>
      </c>
      <c r="K13" s="84" t="str">
        <f>IF(入力用シート!K20="","",入力用シート!K20)</f>
        <v/>
      </c>
      <c r="L13" s="74">
        <f t="shared" si="24"/>
        <v>0</v>
      </c>
      <c r="M13" s="74" t="str">
        <f t="shared" si="25"/>
        <v/>
      </c>
      <c r="N13" s="74" t="str">
        <f t="shared" si="26"/>
        <v/>
      </c>
      <c r="O13" s="76">
        <f t="shared" si="27"/>
        <v>1</v>
      </c>
      <c r="P13" s="74" t="str">
        <f t="shared" si="0"/>
        <v/>
      </c>
      <c r="Q13" s="74" t="str">
        <f t="shared" si="1"/>
        <v/>
      </c>
      <c r="R13" s="77" t="e">
        <f t="shared" si="2"/>
        <v>#VALUE!</v>
      </c>
      <c r="S13" s="81">
        <f t="shared" si="3"/>
        <v>0</v>
      </c>
      <c r="T13" s="79" t="str">
        <f t="shared" si="4"/>
        <v/>
      </c>
      <c r="U13" s="79" t="str">
        <f t="shared" si="5"/>
        <v/>
      </c>
      <c r="V13" s="79" t="str">
        <f t="shared" si="6"/>
        <v/>
      </c>
      <c r="W13" s="79" t="str">
        <f t="shared" si="7"/>
        <v/>
      </c>
      <c r="X13" s="79">
        <f t="shared" si="8"/>
        <v>0</v>
      </c>
      <c r="Y13" s="77" t="str">
        <f t="shared" si="9"/>
        <v/>
      </c>
      <c r="Z13" s="77" t="str">
        <f t="shared" si="10"/>
        <v/>
      </c>
      <c r="AA13" s="77" t="str">
        <f t="shared" si="11"/>
        <v/>
      </c>
      <c r="AB13" s="77" t="str">
        <f t="shared" si="12"/>
        <v/>
      </c>
      <c r="AC13" s="77" t="str">
        <f t="shared" si="13"/>
        <v/>
      </c>
      <c r="AD13" s="77" t="str">
        <f t="shared" si="14"/>
        <v/>
      </c>
      <c r="AE13" s="77" t="str">
        <f t="shared" si="15"/>
        <v/>
      </c>
      <c r="AF13" s="77" t="str">
        <f t="shared" si="16"/>
        <v/>
      </c>
      <c r="AG13" s="77" t="str">
        <f t="shared" si="17"/>
        <v/>
      </c>
      <c r="AH13" s="77" t="str">
        <f t="shared" si="18"/>
        <v/>
      </c>
      <c r="AI13" s="77" t="str">
        <f t="shared" si="19"/>
        <v/>
      </c>
      <c r="AJ13" s="77" t="str">
        <f t="shared" si="20"/>
        <v/>
      </c>
      <c r="AK13" s="77" t="str">
        <f t="shared" si="21"/>
        <v/>
      </c>
      <c r="AL13" s="77" t="str">
        <f t="shared" si="22"/>
        <v/>
      </c>
      <c r="AM13" s="77" t="str">
        <f t="shared" si="23"/>
        <v/>
      </c>
      <c r="AN13" s="130"/>
      <c r="AO13" s="49"/>
      <c r="AP13" s="125"/>
      <c r="AQ13" s="125"/>
      <c r="AR13" s="77"/>
      <c r="AS13" s="49" t="s">
        <v>259</v>
      </c>
      <c r="AT13" s="125"/>
      <c r="AU13" s="77"/>
      <c r="AV13" s="77"/>
      <c r="AW13" s="77"/>
      <c r="AX13" s="77"/>
      <c r="AY13" s="77"/>
      <c r="AZ13" s="79"/>
      <c r="BA13" s="79"/>
      <c r="BB13" s="80" t="s">
        <v>270</v>
      </c>
      <c r="BD13" s="1"/>
      <c r="BE13" s="1"/>
      <c r="BF13" s="1"/>
    </row>
    <row r="14" spans="1:58">
      <c r="A14" s="83"/>
      <c r="B14" s="84" t="str">
        <f>IF(入力用シート!B21="","",入力用シート!B21)</f>
        <v/>
      </c>
      <c r="C14" s="84" t="str">
        <f>IF(入力用シート!C21="","",入力用シート!C21)</f>
        <v/>
      </c>
      <c r="D14" s="84" t="str">
        <f>IF(入力用シート!D21="","",入力用シート!D21)</f>
        <v/>
      </c>
      <c r="E14" s="84" t="str">
        <f>IF(入力用シート!E21="","",入力用シート!E21)</f>
        <v/>
      </c>
      <c r="F14" s="84" t="str">
        <f>IF(入力用シート!F21="","",入力用シート!F21)</f>
        <v/>
      </c>
      <c r="G14" s="84" t="str">
        <f>IF(入力用シート!G21="","",入力用シート!G21)</f>
        <v/>
      </c>
      <c r="H14" s="84" t="str">
        <f>IF(入力用シート!H21="","",入力用シート!H21)</f>
        <v/>
      </c>
      <c r="I14" s="84" t="str">
        <f>IF(入力用シート!I21="","",入力用シート!I21)</f>
        <v/>
      </c>
      <c r="J14" s="84" t="e">
        <f>IF(入力用シート!J21="","",入力用シート!J21)</f>
        <v>#N/A</v>
      </c>
      <c r="K14" s="84" t="str">
        <f>IF(入力用シート!K21="","",入力用シート!K21)</f>
        <v/>
      </c>
      <c r="L14" s="74">
        <f t="shared" si="24"/>
        <v>0</v>
      </c>
      <c r="M14" s="74" t="str">
        <f t="shared" si="25"/>
        <v/>
      </c>
      <c r="N14" s="74" t="str">
        <f t="shared" si="26"/>
        <v/>
      </c>
      <c r="O14" s="76">
        <f t="shared" si="27"/>
        <v>1</v>
      </c>
      <c r="P14" s="74" t="str">
        <f t="shared" si="0"/>
        <v/>
      </c>
      <c r="Q14" s="74" t="str">
        <f t="shared" si="1"/>
        <v/>
      </c>
      <c r="R14" s="77" t="e">
        <f t="shared" si="2"/>
        <v>#VALUE!</v>
      </c>
      <c r="S14" s="81">
        <f t="shared" si="3"/>
        <v>0</v>
      </c>
      <c r="T14" s="79" t="str">
        <f t="shared" si="4"/>
        <v/>
      </c>
      <c r="U14" s="79" t="str">
        <f t="shared" si="5"/>
        <v/>
      </c>
      <c r="V14" s="79" t="str">
        <f t="shared" si="6"/>
        <v/>
      </c>
      <c r="W14" s="79" t="str">
        <f t="shared" si="7"/>
        <v/>
      </c>
      <c r="X14" s="79">
        <f t="shared" si="8"/>
        <v>0</v>
      </c>
      <c r="Y14" s="77" t="str">
        <f t="shared" si="9"/>
        <v/>
      </c>
      <c r="Z14" s="77" t="str">
        <f t="shared" si="10"/>
        <v/>
      </c>
      <c r="AA14" s="77" t="str">
        <f t="shared" si="11"/>
        <v/>
      </c>
      <c r="AB14" s="77" t="str">
        <f t="shared" si="12"/>
        <v/>
      </c>
      <c r="AC14" s="77" t="str">
        <f t="shared" si="13"/>
        <v/>
      </c>
      <c r="AD14" s="77" t="str">
        <f t="shared" si="14"/>
        <v/>
      </c>
      <c r="AE14" s="77" t="str">
        <f t="shared" si="15"/>
        <v/>
      </c>
      <c r="AF14" s="77" t="str">
        <f t="shared" si="16"/>
        <v/>
      </c>
      <c r="AG14" s="77" t="str">
        <f t="shared" si="17"/>
        <v/>
      </c>
      <c r="AH14" s="77" t="str">
        <f t="shared" si="18"/>
        <v/>
      </c>
      <c r="AI14" s="77" t="str">
        <f t="shared" si="19"/>
        <v/>
      </c>
      <c r="AJ14" s="77" t="str">
        <f t="shared" si="20"/>
        <v/>
      </c>
      <c r="AK14" s="77" t="str">
        <f t="shared" si="21"/>
        <v/>
      </c>
      <c r="AL14" s="77" t="str">
        <f t="shared" si="22"/>
        <v/>
      </c>
      <c r="AM14" s="77" t="str">
        <f t="shared" si="23"/>
        <v/>
      </c>
      <c r="AN14" s="130"/>
      <c r="AO14" s="49"/>
      <c r="AP14" s="125"/>
      <c r="AQ14" s="125"/>
      <c r="AR14" s="77"/>
      <c r="AS14" s="49" t="s">
        <v>260</v>
      </c>
      <c r="AT14" s="125"/>
      <c r="AU14" s="77"/>
      <c r="AV14" s="77"/>
      <c r="AW14" s="77"/>
      <c r="AX14" s="77"/>
      <c r="AY14" s="77"/>
      <c r="AZ14" s="79"/>
      <c r="BA14" s="79"/>
      <c r="BB14" s="80" t="s">
        <v>271</v>
      </c>
      <c r="BD14" s="1"/>
      <c r="BE14" s="1"/>
      <c r="BF14" s="1"/>
    </row>
    <row r="15" spans="1:58">
      <c r="A15" s="83"/>
      <c r="B15" s="84" t="str">
        <f>IF(入力用シート!B22="","",入力用シート!B22)</f>
        <v/>
      </c>
      <c r="C15" s="84" t="str">
        <f>IF(入力用シート!C22="","",入力用シート!C22)</f>
        <v/>
      </c>
      <c r="D15" s="84" t="str">
        <f>IF(入力用シート!D22="","",入力用シート!D22)</f>
        <v/>
      </c>
      <c r="E15" s="84" t="str">
        <f>IF(入力用シート!E22="","",入力用シート!E22)</f>
        <v/>
      </c>
      <c r="F15" s="84" t="str">
        <f>IF(入力用シート!F22="","",入力用シート!F22)</f>
        <v/>
      </c>
      <c r="G15" s="84" t="str">
        <f>IF(入力用シート!G22="","",入力用シート!G22)</f>
        <v/>
      </c>
      <c r="H15" s="84" t="str">
        <f>IF(入力用シート!H22="","",入力用シート!H22)</f>
        <v/>
      </c>
      <c r="I15" s="84" t="str">
        <f>IF(入力用シート!I22="","",入力用シート!I22)</f>
        <v/>
      </c>
      <c r="J15" s="84" t="e">
        <f>IF(入力用シート!J22="","",入力用シート!J22)</f>
        <v>#N/A</v>
      </c>
      <c r="K15" s="84" t="str">
        <f>IF(入力用シート!K22="","",入力用シート!K22)</f>
        <v/>
      </c>
      <c r="L15" s="74">
        <f t="shared" si="24"/>
        <v>0</v>
      </c>
      <c r="M15" s="74" t="str">
        <f t="shared" si="25"/>
        <v/>
      </c>
      <c r="N15" s="74" t="str">
        <f t="shared" si="26"/>
        <v/>
      </c>
      <c r="O15" s="76">
        <f t="shared" si="27"/>
        <v>1</v>
      </c>
      <c r="P15" s="74" t="str">
        <f t="shared" si="0"/>
        <v/>
      </c>
      <c r="Q15" s="74" t="str">
        <f t="shared" si="1"/>
        <v/>
      </c>
      <c r="R15" s="77" t="e">
        <f t="shared" si="2"/>
        <v>#VALUE!</v>
      </c>
      <c r="S15" s="81">
        <f t="shared" si="3"/>
        <v>0</v>
      </c>
      <c r="T15" s="79" t="str">
        <f t="shared" si="4"/>
        <v/>
      </c>
      <c r="U15" s="79" t="str">
        <f t="shared" si="5"/>
        <v/>
      </c>
      <c r="V15" s="79" t="str">
        <f t="shared" si="6"/>
        <v/>
      </c>
      <c r="W15" s="79" t="str">
        <f t="shared" si="7"/>
        <v/>
      </c>
      <c r="X15" s="79">
        <f t="shared" si="8"/>
        <v>0</v>
      </c>
      <c r="Y15" s="77" t="str">
        <f t="shared" si="9"/>
        <v/>
      </c>
      <c r="Z15" s="77" t="str">
        <f t="shared" si="10"/>
        <v/>
      </c>
      <c r="AA15" s="77" t="str">
        <f t="shared" si="11"/>
        <v/>
      </c>
      <c r="AB15" s="77" t="str">
        <f t="shared" si="12"/>
        <v/>
      </c>
      <c r="AC15" s="77" t="str">
        <f t="shared" si="13"/>
        <v/>
      </c>
      <c r="AD15" s="77" t="str">
        <f t="shared" si="14"/>
        <v/>
      </c>
      <c r="AE15" s="77" t="str">
        <f t="shared" si="15"/>
        <v/>
      </c>
      <c r="AF15" s="77" t="str">
        <f t="shared" si="16"/>
        <v/>
      </c>
      <c r="AG15" s="77" t="str">
        <f t="shared" si="17"/>
        <v/>
      </c>
      <c r="AH15" s="77" t="str">
        <f t="shared" si="18"/>
        <v/>
      </c>
      <c r="AI15" s="77" t="str">
        <f t="shared" si="19"/>
        <v/>
      </c>
      <c r="AJ15" s="77" t="str">
        <f t="shared" si="20"/>
        <v/>
      </c>
      <c r="AK15" s="77" t="str">
        <f t="shared" si="21"/>
        <v/>
      </c>
      <c r="AL15" s="77" t="str">
        <f t="shared" si="22"/>
        <v/>
      </c>
      <c r="AM15" s="77" t="str">
        <f t="shared" si="23"/>
        <v/>
      </c>
      <c r="AN15" s="130"/>
      <c r="AO15" s="49"/>
      <c r="AP15" s="125"/>
      <c r="AQ15" s="125"/>
      <c r="AR15" s="77"/>
      <c r="AS15" s="49" t="s">
        <v>262</v>
      </c>
      <c r="AT15" s="125"/>
      <c r="AU15" s="77"/>
      <c r="AV15" s="77"/>
      <c r="AW15" s="77"/>
      <c r="AX15" s="77"/>
      <c r="AY15" s="77"/>
      <c r="AZ15" s="79"/>
      <c r="BA15" s="79"/>
      <c r="BB15" s="80" t="s">
        <v>272</v>
      </c>
      <c r="BD15" s="1"/>
      <c r="BE15" s="1"/>
      <c r="BF15" s="1"/>
    </row>
    <row r="16" spans="1:58">
      <c r="A16" s="83"/>
      <c r="B16" s="84" t="str">
        <f>IF(入力用シート!B23="","",入力用シート!B23)</f>
        <v/>
      </c>
      <c r="C16" s="84" t="str">
        <f>IF(入力用シート!C23="","",入力用シート!C23)</f>
        <v/>
      </c>
      <c r="D16" s="84" t="str">
        <f>IF(入力用シート!D23="","",入力用シート!D23)</f>
        <v/>
      </c>
      <c r="E16" s="84" t="str">
        <f>IF(入力用シート!E23="","",入力用シート!E23)</f>
        <v/>
      </c>
      <c r="F16" s="84" t="str">
        <f>IF(入力用シート!F23="","",入力用シート!F23)</f>
        <v/>
      </c>
      <c r="G16" s="84" t="str">
        <f>IF(入力用シート!G23="","",入力用シート!G23)</f>
        <v/>
      </c>
      <c r="H16" s="84" t="str">
        <f>IF(入力用シート!H23="","",入力用シート!H23)</f>
        <v/>
      </c>
      <c r="I16" s="84" t="str">
        <f>IF(入力用シート!I23="","",入力用シート!I23)</f>
        <v/>
      </c>
      <c r="J16" s="84" t="e">
        <f>IF(入力用シート!J23="","",入力用シート!J23)</f>
        <v>#N/A</v>
      </c>
      <c r="K16" s="84" t="str">
        <f>IF(入力用シート!K23="","",入力用シート!K23)</f>
        <v/>
      </c>
      <c r="L16" s="74">
        <f t="shared" si="24"/>
        <v>0</v>
      </c>
      <c r="M16" s="74" t="str">
        <f t="shared" si="25"/>
        <v/>
      </c>
      <c r="N16" s="74" t="str">
        <f t="shared" si="26"/>
        <v/>
      </c>
      <c r="O16" s="76">
        <f t="shared" si="27"/>
        <v>1</v>
      </c>
      <c r="P16" s="74" t="str">
        <f t="shared" si="0"/>
        <v/>
      </c>
      <c r="Q16" s="74" t="str">
        <f t="shared" si="1"/>
        <v/>
      </c>
      <c r="R16" s="77" t="e">
        <f t="shared" si="2"/>
        <v>#VALUE!</v>
      </c>
      <c r="S16" s="81">
        <f t="shared" si="3"/>
        <v>0</v>
      </c>
      <c r="T16" s="79" t="str">
        <f t="shared" si="4"/>
        <v/>
      </c>
      <c r="U16" s="79" t="str">
        <f t="shared" si="5"/>
        <v/>
      </c>
      <c r="V16" s="79" t="str">
        <f t="shared" si="6"/>
        <v/>
      </c>
      <c r="W16" s="79" t="str">
        <f t="shared" si="7"/>
        <v/>
      </c>
      <c r="X16" s="79">
        <f t="shared" si="8"/>
        <v>0</v>
      </c>
      <c r="Y16" s="77" t="str">
        <f t="shared" si="9"/>
        <v/>
      </c>
      <c r="Z16" s="77" t="str">
        <f t="shared" si="10"/>
        <v/>
      </c>
      <c r="AA16" s="77" t="str">
        <f t="shared" si="11"/>
        <v/>
      </c>
      <c r="AB16" s="77" t="str">
        <f t="shared" si="12"/>
        <v/>
      </c>
      <c r="AC16" s="77" t="str">
        <f t="shared" si="13"/>
        <v/>
      </c>
      <c r="AD16" s="77" t="str">
        <f t="shared" si="14"/>
        <v/>
      </c>
      <c r="AE16" s="77" t="str">
        <f t="shared" si="15"/>
        <v/>
      </c>
      <c r="AF16" s="77" t="str">
        <f t="shared" si="16"/>
        <v/>
      </c>
      <c r="AG16" s="77" t="str">
        <f t="shared" si="17"/>
        <v/>
      </c>
      <c r="AH16" s="77" t="str">
        <f t="shared" si="18"/>
        <v/>
      </c>
      <c r="AI16" s="77" t="str">
        <f t="shared" si="19"/>
        <v/>
      </c>
      <c r="AJ16" s="77" t="str">
        <f t="shared" si="20"/>
        <v/>
      </c>
      <c r="AK16" s="77" t="str">
        <f t="shared" si="21"/>
        <v/>
      </c>
      <c r="AL16" s="77" t="str">
        <f t="shared" si="22"/>
        <v/>
      </c>
      <c r="AM16" s="77" t="str">
        <f t="shared" si="23"/>
        <v/>
      </c>
      <c r="AN16" s="130"/>
      <c r="AO16" s="49"/>
      <c r="AP16" s="125"/>
      <c r="AQ16" s="125"/>
      <c r="AR16" s="77"/>
      <c r="AS16" s="49" t="s">
        <v>263</v>
      </c>
      <c r="AT16" s="125"/>
      <c r="AU16" s="77"/>
      <c r="AV16" s="77"/>
      <c r="AW16" s="77"/>
      <c r="AX16" s="77"/>
      <c r="AY16" s="77"/>
      <c r="AZ16" s="79"/>
      <c r="BA16" s="79"/>
      <c r="BB16" s="80" t="s">
        <v>273</v>
      </c>
      <c r="BD16" s="1"/>
      <c r="BE16" s="1"/>
      <c r="BF16" s="1"/>
    </row>
    <row r="17" spans="1:58">
      <c r="A17" s="83"/>
      <c r="B17" s="84" t="str">
        <f>IF(入力用シート!B24="","",入力用シート!B24)</f>
        <v/>
      </c>
      <c r="C17" s="84" t="str">
        <f>IF(入力用シート!C24="","",入力用シート!C24)</f>
        <v/>
      </c>
      <c r="D17" s="84" t="str">
        <f>IF(入力用シート!D24="","",入力用シート!D24)</f>
        <v/>
      </c>
      <c r="E17" s="84" t="str">
        <f>IF(入力用シート!E24="","",入力用シート!E24)</f>
        <v/>
      </c>
      <c r="F17" s="84" t="str">
        <f>IF(入力用シート!F24="","",入力用シート!F24)</f>
        <v/>
      </c>
      <c r="G17" s="84" t="str">
        <f>IF(入力用シート!G24="","",入力用シート!G24)</f>
        <v/>
      </c>
      <c r="H17" s="84" t="str">
        <f>IF(入力用シート!H24="","",入力用シート!H24)</f>
        <v/>
      </c>
      <c r="I17" s="84" t="str">
        <f>IF(入力用シート!I24="","",入力用シート!I24)</f>
        <v/>
      </c>
      <c r="J17" s="84" t="e">
        <f>IF(入力用シート!J24="","",入力用シート!J24)</f>
        <v>#N/A</v>
      </c>
      <c r="K17" s="84" t="str">
        <f>IF(入力用シート!K24="","",入力用シート!K24)</f>
        <v/>
      </c>
      <c r="L17" s="74">
        <f t="shared" si="24"/>
        <v>0</v>
      </c>
      <c r="M17" s="74" t="str">
        <f t="shared" si="25"/>
        <v/>
      </c>
      <c r="N17" s="74" t="str">
        <f t="shared" si="26"/>
        <v/>
      </c>
      <c r="O17" s="76">
        <f t="shared" si="27"/>
        <v>1</v>
      </c>
      <c r="P17" s="74" t="str">
        <f t="shared" si="0"/>
        <v/>
      </c>
      <c r="Q17" s="74" t="str">
        <f t="shared" si="1"/>
        <v/>
      </c>
      <c r="R17" s="77" t="e">
        <f t="shared" si="2"/>
        <v>#VALUE!</v>
      </c>
      <c r="S17" s="81">
        <f t="shared" si="3"/>
        <v>0</v>
      </c>
      <c r="T17" s="79" t="str">
        <f t="shared" si="4"/>
        <v/>
      </c>
      <c r="U17" s="79" t="str">
        <f t="shared" si="5"/>
        <v/>
      </c>
      <c r="V17" s="79" t="str">
        <f t="shared" si="6"/>
        <v/>
      </c>
      <c r="W17" s="79" t="str">
        <f t="shared" si="7"/>
        <v/>
      </c>
      <c r="X17" s="79">
        <f t="shared" si="8"/>
        <v>0</v>
      </c>
      <c r="Y17" s="77" t="str">
        <f t="shared" si="9"/>
        <v/>
      </c>
      <c r="Z17" s="77" t="str">
        <f t="shared" si="10"/>
        <v/>
      </c>
      <c r="AA17" s="77" t="str">
        <f t="shared" si="11"/>
        <v/>
      </c>
      <c r="AB17" s="77" t="str">
        <f t="shared" si="12"/>
        <v/>
      </c>
      <c r="AC17" s="77" t="str">
        <f t="shared" si="13"/>
        <v/>
      </c>
      <c r="AD17" s="77" t="str">
        <f t="shared" si="14"/>
        <v/>
      </c>
      <c r="AE17" s="77" t="str">
        <f t="shared" si="15"/>
        <v/>
      </c>
      <c r="AF17" s="77" t="str">
        <f t="shared" si="16"/>
        <v/>
      </c>
      <c r="AG17" s="77" t="str">
        <f t="shared" si="17"/>
        <v/>
      </c>
      <c r="AH17" s="77" t="str">
        <f t="shared" si="18"/>
        <v/>
      </c>
      <c r="AI17" s="77" t="str">
        <f t="shared" si="19"/>
        <v/>
      </c>
      <c r="AJ17" s="77" t="str">
        <f t="shared" si="20"/>
        <v/>
      </c>
      <c r="AK17" s="77" t="str">
        <f t="shared" si="21"/>
        <v/>
      </c>
      <c r="AL17" s="77" t="str">
        <f t="shared" si="22"/>
        <v/>
      </c>
      <c r="AM17" s="77" t="str">
        <f t="shared" si="23"/>
        <v/>
      </c>
      <c r="AN17" s="130"/>
      <c r="AO17" s="49"/>
      <c r="AP17" s="125"/>
      <c r="AQ17" s="125"/>
      <c r="AR17" s="77"/>
      <c r="AS17" s="49" t="s">
        <v>264</v>
      </c>
      <c r="AT17" s="125"/>
      <c r="AU17" s="77"/>
      <c r="AV17" s="77"/>
      <c r="AW17" s="77"/>
      <c r="AX17" s="77"/>
      <c r="AY17" s="77"/>
      <c r="AZ17" s="77"/>
      <c r="BA17" s="77"/>
      <c r="BB17" s="39" t="s">
        <v>274</v>
      </c>
      <c r="BD17" s="1"/>
      <c r="BE17" s="1"/>
      <c r="BF17" s="1"/>
    </row>
    <row r="18" spans="1:58">
      <c r="A18" s="83"/>
      <c r="B18" s="84" t="str">
        <f>IF(入力用シート!B25="","",入力用シート!B25)</f>
        <v/>
      </c>
      <c r="C18" s="84" t="str">
        <f>IF(入力用シート!C25="","",入力用シート!C25)</f>
        <v/>
      </c>
      <c r="D18" s="84" t="str">
        <f>IF(入力用シート!D25="","",入力用シート!D25)</f>
        <v/>
      </c>
      <c r="E18" s="84" t="str">
        <f>IF(入力用シート!E25="","",入力用シート!E25)</f>
        <v/>
      </c>
      <c r="F18" s="84" t="str">
        <f>IF(入力用シート!F25="","",入力用シート!F25)</f>
        <v/>
      </c>
      <c r="G18" s="84" t="str">
        <f>IF(入力用シート!G25="","",入力用シート!G25)</f>
        <v/>
      </c>
      <c r="H18" s="84" t="str">
        <f>IF(入力用シート!H25="","",入力用シート!H25)</f>
        <v/>
      </c>
      <c r="I18" s="84" t="str">
        <f>IF(入力用シート!I25="","",入力用シート!I25)</f>
        <v/>
      </c>
      <c r="J18" s="84" t="e">
        <f>IF(入力用シート!J25="","",入力用シート!J25)</f>
        <v>#N/A</v>
      </c>
      <c r="K18" s="84" t="str">
        <f>IF(入力用シート!K25="","",入力用シート!K25)</f>
        <v/>
      </c>
      <c r="L18" s="74">
        <f t="shared" si="24"/>
        <v>0</v>
      </c>
      <c r="M18" s="74" t="str">
        <f t="shared" si="25"/>
        <v/>
      </c>
      <c r="N18" s="74" t="str">
        <f t="shared" si="26"/>
        <v/>
      </c>
      <c r="O18" s="76">
        <f t="shared" si="27"/>
        <v>1</v>
      </c>
      <c r="P18" s="74" t="str">
        <f t="shared" si="0"/>
        <v/>
      </c>
      <c r="Q18" s="74" t="str">
        <f t="shared" si="1"/>
        <v/>
      </c>
      <c r="R18" s="77" t="e">
        <f t="shared" si="2"/>
        <v>#VALUE!</v>
      </c>
      <c r="S18" s="81">
        <f t="shared" si="3"/>
        <v>0</v>
      </c>
      <c r="T18" s="79" t="str">
        <f t="shared" si="4"/>
        <v/>
      </c>
      <c r="U18" s="79" t="str">
        <f t="shared" si="5"/>
        <v/>
      </c>
      <c r="V18" s="79" t="str">
        <f t="shared" si="6"/>
        <v/>
      </c>
      <c r="W18" s="79" t="str">
        <f t="shared" si="7"/>
        <v/>
      </c>
      <c r="X18" s="79">
        <f t="shared" si="8"/>
        <v>0</v>
      </c>
      <c r="Y18" s="77" t="str">
        <f t="shared" si="9"/>
        <v/>
      </c>
      <c r="Z18" s="77" t="str">
        <f t="shared" si="10"/>
        <v/>
      </c>
      <c r="AA18" s="77" t="str">
        <f t="shared" si="11"/>
        <v/>
      </c>
      <c r="AB18" s="77" t="str">
        <f t="shared" si="12"/>
        <v/>
      </c>
      <c r="AC18" s="77" t="str">
        <f t="shared" si="13"/>
        <v/>
      </c>
      <c r="AD18" s="77" t="str">
        <f t="shared" si="14"/>
        <v/>
      </c>
      <c r="AE18" s="77" t="str">
        <f t="shared" si="15"/>
        <v/>
      </c>
      <c r="AF18" s="77" t="str">
        <f t="shared" si="16"/>
        <v/>
      </c>
      <c r="AG18" s="77" t="str">
        <f t="shared" si="17"/>
        <v/>
      </c>
      <c r="AH18" s="77" t="str">
        <f t="shared" si="18"/>
        <v/>
      </c>
      <c r="AI18" s="77" t="str">
        <f t="shared" si="19"/>
        <v/>
      </c>
      <c r="AJ18" s="77" t="str">
        <f t="shared" si="20"/>
        <v/>
      </c>
      <c r="AK18" s="77" t="str">
        <f t="shared" si="21"/>
        <v/>
      </c>
      <c r="AL18" s="77" t="str">
        <f t="shared" si="22"/>
        <v/>
      </c>
      <c r="AM18" s="77" t="str">
        <f t="shared" si="23"/>
        <v/>
      </c>
      <c r="AN18" s="130"/>
      <c r="AO18" s="49"/>
      <c r="AP18" s="125"/>
      <c r="AQ18" s="125"/>
      <c r="AR18" s="77"/>
      <c r="AS18" s="49" t="s">
        <v>265</v>
      </c>
      <c r="AT18" s="125"/>
      <c r="AU18" s="77"/>
      <c r="AV18" s="77"/>
      <c r="AW18" s="77"/>
      <c r="AX18" s="77"/>
      <c r="AY18" s="77"/>
      <c r="AZ18" s="77"/>
      <c r="BA18" s="77"/>
      <c r="BB18" s="39" t="s">
        <v>275</v>
      </c>
      <c r="BD18" s="1"/>
      <c r="BE18" s="1"/>
      <c r="BF18" s="1"/>
    </row>
    <row r="19" spans="1:58">
      <c r="A19" s="83"/>
      <c r="B19" s="84" t="str">
        <f>IF(入力用シート!B26="","",入力用シート!B26)</f>
        <v/>
      </c>
      <c r="C19" s="84" t="str">
        <f>IF(入力用シート!C26="","",入力用シート!C26)</f>
        <v/>
      </c>
      <c r="D19" s="84" t="str">
        <f>IF(入力用シート!D26="","",入力用シート!D26)</f>
        <v/>
      </c>
      <c r="E19" s="84" t="str">
        <f>IF(入力用シート!E26="","",入力用シート!E26)</f>
        <v/>
      </c>
      <c r="F19" s="84" t="str">
        <f>IF(入力用シート!F26="","",入力用シート!F26)</f>
        <v/>
      </c>
      <c r="G19" s="84" t="str">
        <f>IF(入力用シート!G26="","",入力用シート!G26)</f>
        <v/>
      </c>
      <c r="H19" s="84" t="str">
        <f>IF(入力用シート!H26="","",入力用シート!H26)</f>
        <v/>
      </c>
      <c r="I19" s="84" t="str">
        <f>IF(入力用シート!I26="","",入力用シート!I26)</f>
        <v/>
      </c>
      <c r="J19" s="84" t="e">
        <f>IF(入力用シート!J26="","",入力用シート!J26)</f>
        <v>#N/A</v>
      </c>
      <c r="K19" s="84" t="str">
        <f>IF(入力用シート!K26="","",入力用シート!K26)</f>
        <v/>
      </c>
      <c r="L19" s="74">
        <f t="shared" si="24"/>
        <v>0</v>
      </c>
      <c r="M19" s="74" t="str">
        <f t="shared" si="25"/>
        <v/>
      </c>
      <c r="N19" s="74" t="str">
        <f t="shared" si="26"/>
        <v/>
      </c>
      <c r="O19" s="76">
        <f t="shared" si="27"/>
        <v>1</v>
      </c>
      <c r="P19" s="74" t="str">
        <f t="shared" si="0"/>
        <v/>
      </c>
      <c r="Q19" s="74" t="str">
        <f t="shared" si="1"/>
        <v/>
      </c>
      <c r="R19" s="77" t="e">
        <f t="shared" si="2"/>
        <v>#VALUE!</v>
      </c>
      <c r="S19" s="81">
        <f t="shared" si="3"/>
        <v>0</v>
      </c>
      <c r="T19" s="79" t="str">
        <f t="shared" si="4"/>
        <v/>
      </c>
      <c r="U19" s="79" t="str">
        <f t="shared" si="5"/>
        <v/>
      </c>
      <c r="V19" s="79" t="str">
        <f t="shared" si="6"/>
        <v/>
      </c>
      <c r="W19" s="79" t="str">
        <f t="shared" si="7"/>
        <v/>
      </c>
      <c r="X19" s="79">
        <f t="shared" si="8"/>
        <v>0</v>
      </c>
      <c r="Y19" s="77" t="str">
        <f t="shared" si="9"/>
        <v/>
      </c>
      <c r="Z19" s="77" t="str">
        <f t="shared" si="10"/>
        <v/>
      </c>
      <c r="AA19" s="77" t="str">
        <f t="shared" si="11"/>
        <v/>
      </c>
      <c r="AB19" s="77" t="str">
        <f t="shared" si="12"/>
        <v/>
      </c>
      <c r="AC19" s="77" t="str">
        <f t="shared" si="13"/>
        <v/>
      </c>
      <c r="AD19" s="77" t="str">
        <f t="shared" si="14"/>
        <v/>
      </c>
      <c r="AE19" s="77" t="str">
        <f t="shared" si="15"/>
        <v/>
      </c>
      <c r="AF19" s="77" t="str">
        <f t="shared" si="16"/>
        <v/>
      </c>
      <c r="AG19" s="77" t="str">
        <f t="shared" si="17"/>
        <v/>
      </c>
      <c r="AH19" s="77" t="str">
        <f t="shared" si="18"/>
        <v/>
      </c>
      <c r="AI19" s="77" t="str">
        <f t="shared" si="19"/>
        <v/>
      </c>
      <c r="AJ19" s="77" t="str">
        <f t="shared" si="20"/>
        <v/>
      </c>
      <c r="AK19" s="77" t="str">
        <f t="shared" si="21"/>
        <v/>
      </c>
      <c r="AL19" s="77" t="str">
        <f t="shared" si="22"/>
        <v/>
      </c>
      <c r="AM19" s="77" t="str">
        <f t="shared" si="23"/>
        <v/>
      </c>
      <c r="AN19" s="130"/>
      <c r="AO19" s="49"/>
      <c r="AP19" s="125"/>
      <c r="AQ19" s="125"/>
      <c r="AR19" s="77"/>
      <c r="AS19" s="49" t="s">
        <v>271</v>
      </c>
      <c r="AT19" s="125"/>
      <c r="AU19" s="77"/>
      <c r="AV19" s="77"/>
      <c r="AW19" s="77"/>
      <c r="AX19" s="77"/>
      <c r="AY19" s="77"/>
      <c r="AZ19" s="77"/>
      <c r="BA19" s="77"/>
      <c r="BB19" s="39" t="s">
        <v>276</v>
      </c>
      <c r="BD19" s="1"/>
      <c r="BE19" s="1"/>
      <c r="BF19" s="1"/>
    </row>
    <row r="20" spans="1:58">
      <c r="A20" s="83"/>
      <c r="B20" s="84" t="str">
        <f>IF(入力用シート!B27="","",入力用シート!B27)</f>
        <v/>
      </c>
      <c r="C20" s="84" t="str">
        <f>IF(入力用シート!C27="","",入力用シート!C27)</f>
        <v/>
      </c>
      <c r="D20" s="84" t="str">
        <f>IF(入力用シート!D27="","",入力用シート!D27)</f>
        <v/>
      </c>
      <c r="E20" s="84" t="str">
        <f>IF(入力用シート!E27="","",入力用シート!E27)</f>
        <v/>
      </c>
      <c r="F20" s="84" t="str">
        <f>IF(入力用シート!F27="","",入力用シート!F27)</f>
        <v/>
      </c>
      <c r="G20" s="84" t="str">
        <f>IF(入力用シート!G27="","",入力用シート!G27)</f>
        <v/>
      </c>
      <c r="H20" s="84" t="str">
        <f>IF(入力用シート!H27="","",入力用シート!H27)</f>
        <v/>
      </c>
      <c r="I20" s="84" t="str">
        <f>IF(入力用シート!I27="","",入力用シート!I27)</f>
        <v/>
      </c>
      <c r="J20" s="84" t="e">
        <f>IF(入力用シート!J27="","",入力用シート!J27)</f>
        <v>#N/A</v>
      </c>
      <c r="K20" s="84" t="str">
        <f>IF(入力用シート!K27="","",入力用シート!K27)</f>
        <v/>
      </c>
      <c r="L20" s="74">
        <f t="shared" si="24"/>
        <v>0</v>
      </c>
      <c r="M20" s="74" t="str">
        <f t="shared" si="25"/>
        <v/>
      </c>
      <c r="N20" s="74" t="str">
        <f t="shared" si="26"/>
        <v/>
      </c>
      <c r="O20" s="76">
        <f t="shared" si="27"/>
        <v>1</v>
      </c>
      <c r="P20" s="74" t="str">
        <f t="shared" si="0"/>
        <v/>
      </c>
      <c r="Q20" s="74" t="str">
        <f t="shared" si="1"/>
        <v/>
      </c>
      <c r="R20" s="77" t="e">
        <f t="shared" si="2"/>
        <v>#VALUE!</v>
      </c>
      <c r="S20" s="81">
        <f t="shared" si="3"/>
        <v>0</v>
      </c>
      <c r="T20" s="79" t="str">
        <f t="shared" si="4"/>
        <v/>
      </c>
      <c r="U20" s="79" t="str">
        <f t="shared" si="5"/>
        <v/>
      </c>
      <c r="V20" s="79" t="str">
        <f t="shared" si="6"/>
        <v/>
      </c>
      <c r="W20" s="79" t="str">
        <f t="shared" si="7"/>
        <v/>
      </c>
      <c r="X20" s="79">
        <f t="shared" si="8"/>
        <v>0</v>
      </c>
      <c r="Y20" s="77" t="str">
        <f t="shared" si="9"/>
        <v/>
      </c>
      <c r="Z20" s="77" t="str">
        <f t="shared" si="10"/>
        <v/>
      </c>
      <c r="AA20" s="77" t="str">
        <f t="shared" si="11"/>
        <v/>
      </c>
      <c r="AB20" s="77" t="str">
        <f t="shared" si="12"/>
        <v/>
      </c>
      <c r="AC20" s="77" t="str">
        <f t="shared" si="13"/>
        <v/>
      </c>
      <c r="AD20" s="77" t="str">
        <f t="shared" si="14"/>
        <v/>
      </c>
      <c r="AE20" s="77" t="str">
        <f t="shared" si="15"/>
        <v/>
      </c>
      <c r="AF20" s="77" t="str">
        <f t="shared" si="16"/>
        <v/>
      </c>
      <c r="AG20" s="77" t="str">
        <f t="shared" si="17"/>
        <v/>
      </c>
      <c r="AH20" s="77" t="str">
        <f t="shared" si="18"/>
        <v/>
      </c>
      <c r="AI20" s="77" t="str">
        <f t="shared" si="19"/>
        <v/>
      </c>
      <c r="AJ20" s="77" t="str">
        <f t="shared" si="20"/>
        <v/>
      </c>
      <c r="AK20" s="77" t="str">
        <f t="shared" si="21"/>
        <v/>
      </c>
      <c r="AL20" s="77" t="str">
        <f t="shared" si="22"/>
        <v/>
      </c>
      <c r="AM20" s="77" t="str">
        <f t="shared" si="23"/>
        <v/>
      </c>
      <c r="AN20" s="130"/>
      <c r="AO20" s="49"/>
      <c r="AP20" s="125"/>
      <c r="AQ20" s="125"/>
      <c r="AR20" s="77"/>
      <c r="AS20" s="49" t="s">
        <v>419</v>
      </c>
      <c r="AT20" s="125"/>
      <c r="AU20" s="77"/>
      <c r="AV20" s="77"/>
      <c r="AW20" s="77"/>
      <c r="AX20" s="77"/>
      <c r="AY20" s="77"/>
      <c r="AZ20" s="77"/>
      <c r="BA20" s="77"/>
      <c r="BB20" s="39" t="s">
        <v>277</v>
      </c>
      <c r="BD20" s="1"/>
      <c r="BE20" s="1"/>
      <c r="BF20" s="1"/>
    </row>
    <row r="21" spans="1:58">
      <c r="A21" s="83"/>
      <c r="B21" s="84" t="str">
        <f>IF(入力用シート!B28="","",入力用シート!B28)</f>
        <v/>
      </c>
      <c r="C21" s="84" t="str">
        <f>IF(入力用シート!C28="","",入力用シート!C28)</f>
        <v/>
      </c>
      <c r="D21" s="84" t="str">
        <f>IF(入力用シート!D28="","",入力用シート!D28)</f>
        <v/>
      </c>
      <c r="E21" s="84" t="str">
        <f>IF(入力用シート!E28="","",入力用シート!E28)</f>
        <v/>
      </c>
      <c r="F21" s="84" t="str">
        <f>IF(入力用シート!F28="","",入力用シート!F28)</f>
        <v/>
      </c>
      <c r="G21" s="84" t="str">
        <f>IF(入力用シート!G28="","",入力用シート!G28)</f>
        <v/>
      </c>
      <c r="H21" s="84" t="str">
        <f>IF(入力用シート!H28="","",入力用シート!H28)</f>
        <v/>
      </c>
      <c r="I21" s="84" t="str">
        <f>IF(入力用シート!I28="","",入力用シート!I28)</f>
        <v/>
      </c>
      <c r="J21" s="84" t="e">
        <f>IF(入力用シート!J28="","",入力用シート!J28)</f>
        <v>#N/A</v>
      </c>
      <c r="K21" s="84" t="str">
        <f>IF(入力用シート!K28="","",入力用シート!K28)</f>
        <v/>
      </c>
      <c r="L21" s="74">
        <f t="shared" si="24"/>
        <v>0</v>
      </c>
      <c r="M21" s="74" t="str">
        <f t="shared" si="25"/>
        <v/>
      </c>
      <c r="N21" s="74" t="str">
        <f t="shared" si="26"/>
        <v/>
      </c>
      <c r="O21" s="76">
        <f t="shared" si="27"/>
        <v>1</v>
      </c>
      <c r="P21" s="74" t="str">
        <f t="shared" si="0"/>
        <v/>
      </c>
      <c r="Q21" s="74" t="str">
        <f t="shared" si="1"/>
        <v/>
      </c>
      <c r="R21" s="77" t="e">
        <f t="shared" si="2"/>
        <v>#VALUE!</v>
      </c>
      <c r="S21" s="81">
        <f t="shared" si="3"/>
        <v>0</v>
      </c>
      <c r="T21" s="79" t="str">
        <f t="shared" si="4"/>
        <v/>
      </c>
      <c r="U21" s="79" t="str">
        <f t="shared" si="5"/>
        <v/>
      </c>
      <c r="V21" s="79" t="str">
        <f t="shared" si="6"/>
        <v/>
      </c>
      <c r="W21" s="79" t="str">
        <f t="shared" si="7"/>
        <v/>
      </c>
      <c r="X21" s="79">
        <f t="shared" si="8"/>
        <v>0</v>
      </c>
      <c r="Y21" s="77" t="str">
        <f t="shared" si="9"/>
        <v/>
      </c>
      <c r="Z21" s="77" t="str">
        <f t="shared" si="10"/>
        <v/>
      </c>
      <c r="AA21" s="77" t="str">
        <f t="shared" si="11"/>
        <v/>
      </c>
      <c r="AB21" s="77" t="str">
        <f t="shared" si="12"/>
        <v/>
      </c>
      <c r="AC21" s="77" t="str">
        <f t="shared" si="13"/>
        <v/>
      </c>
      <c r="AD21" s="77" t="str">
        <f t="shared" si="14"/>
        <v/>
      </c>
      <c r="AE21" s="77" t="str">
        <f t="shared" si="15"/>
        <v/>
      </c>
      <c r="AF21" s="77" t="str">
        <f t="shared" si="16"/>
        <v/>
      </c>
      <c r="AG21" s="77" t="str">
        <f t="shared" si="17"/>
        <v/>
      </c>
      <c r="AH21" s="77" t="str">
        <f t="shared" si="18"/>
        <v/>
      </c>
      <c r="AI21" s="77" t="str">
        <f t="shared" si="19"/>
        <v/>
      </c>
      <c r="AJ21" s="77" t="str">
        <f t="shared" si="20"/>
        <v/>
      </c>
      <c r="AK21" s="77" t="str">
        <f t="shared" si="21"/>
        <v/>
      </c>
      <c r="AL21" s="77" t="str">
        <f t="shared" si="22"/>
        <v/>
      </c>
      <c r="AM21" s="77" t="str">
        <f t="shared" si="23"/>
        <v/>
      </c>
      <c r="AN21" s="130"/>
      <c r="AO21" s="49"/>
      <c r="AP21" s="125"/>
      <c r="AQ21" s="125"/>
      <c r="AR21" s="77"/>
      <c r="AS21" s="49" t="s">
        <v>273</v>
      </c>
      <c r="AT21" s="125"/>
      <c r="AU21" s="77"/>
      <c r="AV21" s="77"/>
      <c r="AW21" s="77"/>
      <c r="AX21" s="77"/>
      <c r="AY21" s="77"/>
      <c r="AZ21" s="77"/>
      <c r="BA21" s="77"/>
      <c r="BB21" s="39" t="s">
        <v>278</v>
      </c>
      <c r="BD21" s="1"/>
      <c r="BE21" s="1"/>
      <c r="BF21" s="1"/>
    </row>
    <row r="22" spans="1:58">
      <c r="A22" s="83"/>
      <c r="B22" s="84" t="str">
        <f>IF(入力用シート!B29="","",入力用シート!B29)</f>
        <v/>
      </c>
      <c r="C22" s="84" t="str">
        <f>IF(入力用シート!C29="","",入力用シート!C29)</f>
        <v/>
      </c>
      <c r="D22" s="84" t="str">
        <f>IF(入力用シート!D29="","",入力用シート!D29)</f>
        <v/>
      </c>
      <c r="E22" s="84" t="str">
        <f>IF(入力用シート!E29="","",入力用シート!E29)</f>
        <v/>
      </c>
      <c r="F22" s="84" t="str">
        <f>IF(入力用シート!F29="","",入力用シート!F29)</f>
        <v/>
      </c>
      <c r="G22" s="84" t="str">
        <f>IF(入力用シート!G29="","",入力用シート!G29)</f>
        <v/>
      </c>
      <c r="H22" s="84" t="str">
        <f>IF(入力用シート!H29="","",入力用シート!H29)</f>
        <v/>
      </c>
      <c r="I22" s="84" t="str">
        <f>IF(入力用シート!I29="","",入力用シート!I29)</f>
        <v/>
      </c>
      <c r="J22" s="84" t="e">
        <f>IF(入力用シート!J29="","",入力用シート!J29)</f>
        <v>#N/A</v>
      </c>
      <c r="K22" s="84" t="str">
        <f>IF(入力用シート!K29="","",入力用シート!K29)</f>
        <v/>
      </c>
      <c r="L22" s="74">
        <f t="shared" si="24"/>
        <v>0</v>
      </c>
      <c r="M22" s="74" t="str">
        <f t="shared" si="25"/>
        <v/>
      </c>
      <c r="N22" s="74" t="str">
        <f t="shared" si="26"/>
        <v/>
      </c>
      <c r="O22" s="76">
        <f t="shared" si="27"/>
        <v>1</v>
      </c>
      <c r="P22" s="74" t="str">
        <f t="shared" si="0"/>
        <v/>
      </c>
      <c r="Q22" s="74" t="str">
        <f t="shared" si="1"/>
        <v/>
      </c>
      <c r="R22" s="77" t="e">
        <f t="shared" si="2"/>
        <v>#VALUE!</v>
      </c>
      <c r="S22" s="81">
        <f t="shared" si="3"/>
        <v>0</v>
      </c>
      <c r="T22" s="79" t="str">
        <f t="shared" si="4"/>
        <v/>
      </c>
      <c r="U22" s="79" t="str">
        <f t="shared" si="5"/>
        <v/>
      </c>
      <c r="V22" s="79" t="str">
        <f t="shared" si="6"/>
        <v/>
      </c>
      <c r="W22" s="79" t="str">
        <f t="shared" si="7"/>
        <v/>
      </c>
      <c r="X22" s="79">
        <f t="shared" si="8"/>
        <v>0</v>
      </c>
      <c r="Y22" s="77" t="str">
        <f t="shared" si="9"/>
        <v/>
      </c>
      <c r="Z22" s="77" t="str">
        <f t="shared" si="10"/>
        <v/>
      </c>
      <c r="AA22" s="77" t="str">
        <f t="shared" si="11"/>
        <v/>
      </c>
      <c r="AB22" s="77" t="str">
        <f t="shared" si="12"/>
        <v/>
      </c>
      <c r="AC22" s="77" t="str">
        <f t="shared" si="13"/>
        <v/>
      </c>
      <c r="AD22" s="77" t="str">
        <f t="shared" si="14"/>
        <v/>
      </c>
      <c r="AE22" s="77" t="str">
        <f t="shared" si="15"/>
        <v/>
      </c>
      <c r="AF22" s="77" t="str">
        <f t="shared" si="16"/>
        <v/>
      </c>
      <c r="AG22" s="77" t="str">
        <f t="shared" si="17"/>
        <v/>
      </c>
      <c r="AH22" s="77" t="str">
        <f t="shared" si="18"/>
        <v/>
      </c>
      <c r="AI22" s="77" t="str">
        <f t="shared" si="19"/>
        <v/>
      </c>
      <c r="AJ22" s="77" t="str">
        <f t="shared" si="20"/>
        <v/>
      </c>
      <c r="AK22" s="77" t="str">
        <f t="shared" si="21"/>
        <v/>
      </c>
      <c r="AL22" s="77" t="str">
        <f t="shared" si="22"/>
        <v/>
      </c>
      <c r="AM22" s="77" t="str">
        <f t="shared" si="23"/>
        <v/>
      </c>
      <c r="AN22" s="130"/>
      <c r="AO22" s="49"/>
      <c r="AP22" s="125"/>
      <c r="AQ22" s="125"/>
      <c r="AR22" s="77"/>
      <c r="AS22" s="49" t="s">
        <v>274</v>
      </c>
      <c r="AT22" s="125"/>
      <c r="AU22" s="77"/>
      <c r="AV22" s="77"/>
      <c r="AW22" s="77"/>
      <c r="AX22" s="77"/>
      <c r="AY22" s="77"/>
      <c r="AZ22" s="77"/>
      <c r="BA22" s="77"/>
      <c r="BB22" s="39" t="s">
        <v>279</v>
      </c>
      <c r="BD22" s="1"/>
      <c r="BE22" s="1"/>
      <c r="BF22" s="1"/>
    </row>
    <row r="23" spans="1:58">
      <c r="A23" s="83"/>
      <c r="B23" s="84" t="str">
        <f>IF(入力用シート!B30="","",入力用シート!B30)</f>
        <v/>
      </c>
      <c r="C23" s="84" t="str">
        <f>IF(入力用シート!C30="","",入力用シート!C30)</f>
        <v/>
      </c>
      <c r="D23" s="84" t="str">
        <f>IF(入力用シート!D30="","",入力用シート!D30)</f>
        <v/>
      </c>
      <c r="E23" s="84" t="str">
        <f>IF(入力用シート!E30="","",入力用シート!E30)</f>
        <v/>
      </c>
      <c r="F23" s="84" t="str">
        <f>IF(入力用シート!F30="","",入力用シート!F30)</f>
        <v/>
      </c>
      <c r="G23" s="84" t="str">
        <f>IF(入力用シート!G30="","",入力用シート!G30)</f>
        <v/>
      </c>
      <c r="H23" s="84" t="str">
        <f>IF(入力用シート!H30="","",入力用シート!H30)</f>
        <v/>
      </c>
      <c r="I23" s="84" t="str">
        <f>IF(入力用シート!I30="","",入力用シート!I30)</f>
        <v/>
      </c>
      <c r="J23" s="84" t="e">
        <f>IF(入力用シート!J30="","",入力用シート!J30)</f>
        <v>#N/A</v>
      </c>
      <c r="K23" s="84" t="str">
        <f>IF(入力用シート!K30="","",入力用シート!K30)</f>
        <v/>
      </c>
      <c r="L23" s="74">
        <f t="shared" si="24"/>
        <v>0</v>
      </c>
      <c r="M23" s="74" t="str">
        <f t="shared" si="25"/>
        <v/>
      </c>
      <c r="N23" s="74" t="str">
        <f t="shared" si="26"/>
        <v/>
      </c>
      <c r="O23" s="76">
        <f t="shared" si="27"/>
        <v>1</v>
      </c>
      <c r="P23" s="74" t="str">
        <f t="shared" si="0"/>
        <v/>
      </c>
      <c r="Q23" s="74" t="str">
        <f t="shared" si="1"/>
        <v/>
      </c>
      <c r="R23" s="77" t="e">
        <f t="shared" si="2"/>
        <v>#VALUE!</v>
      </c>
      <c r="S23" s="81">
        <f t="shared" si="3"/>
        <v>0</v>
      </c>
      <c r="T23" s="79" t="str">
        <f t="shared" si="4"/>
        <v/>
      </c>
      <c r="U23" s="79" t="str">
        <f t="shared" si="5"/>
        <v/>
      </c>
      <c r="V23" s="79" t="str">
        <f t="shared" si="6"/>
        <v/>
      </c>
      <c r="W23" s="79" t="str">
        <f t="shared" si="7"/>
        <v/>
      </c>
      <c r="X23" s="79">
        <f t="shared" si="8"/>
        <v>0</v>
      </c>
      <c r="Y23" s="77" t="str">
        <f t="shared" si="9"/>
        <v/>
      </c>
      <c r="Z23" s="77" t="str">
        <f t="shared" si="10"/>
        <v/>
      </c>
      <c r="AA23" s="77" t="str">
        <f t="shared" si="11"/>
        <v/>
      </c>
      <c r="AB23" s="77" t="str">
        <f t="shared" si="12"/>
        <v/>
      </c>
      <c r="AC23" s="77" t="str">
        <f t="shared" si="13"/>
        <v/>
      </c>
      <c r="AD23" s="77" t="str">
        <f t="shared" si="14"/>
        <v/>
      </c>
      <c r="AE23" s="77" t="str">
        <f t="shared" si="15"/>
        <v/>
      </c>
      <c r="AF23" s="77" t="str">
        <f t="shared" si="16"/>
        <v/>
      </c>
      <c r="AG23" s="77" t="str">
        <f t="shared" si="17"/>
        <v/>
      </c>
      <c r="AH23" s="77" t="str">
        <f t="shared" si="18"/>
        <v/>
      </c>
      <c r="AI23" s="77" t="str">
        <f t="shared" si="19"/>
        <v/>
      </c>
      <c r="AJ23" s="77" t="str">
        <f t="shared" si="20"/>
        <v/>
      </c>
      <c r="AK23" s="77" t="str">
        <f t="shared" si="21"/>
        <v/>
      </c>
      <c r="AL23" s="77" t="str">
        <f t="shared" si="22"/>
        <v/>
      </c>
      <c r="AM23" s="77" t="str">
        <f t="shared" si="23"/>
        <v/>
      </c>
      <c r="AN23" s="130"/>
      <c r="AO23" s="49"/>
      <c r="AP23" s="125"/>
      <c r="AQ23" s="125"/>
      <c r="AR23" s="77"/>
      <c r="AS23" s="49" t="s">
        <v>275</v>
      </c>
      <c r="AT23" s="125"/>
      <c r="AU23" s="77"/>
      <c r="AV23" s="77"/>
      <c r="AW23" s="77"/>
      <c r="AX23" s="77"/>
      <c r="AY23" s="77"/>
      <c r="AZ23" s="77"/>
      <c r="BA23" s="77"/>
      <c r="BB23" s="39" t="s">
        <v>280</v>
      </c>
      <c r="BD23" s="1"/>
      <c r="BE23" s="1"/>
      <c r="BF23" s="1"/>
    </row>
    <row r="24" spans="1:58">
      <c r="A24" s="83"/>
      <c r="B24" s="84" t="str">
        <f>IF(入力用シート!B31="","",入力用シート!B31)</f>
        <v/>
      </c>
      <c r="C24" s="84" t="str">
        <f>IF(入力用シート!C31="","",入力用シート!C31)</f>
        <v/>
      </c>
      <c r="D24" s="84" t="str">
        <f>IF(入力用シート!D31="","",入力用シート!D31)</f>
        <v/>
      </c>
      <c r="E24" s="84" t="str">
        <f>IF(入力用シート!E31="","",入力用シート!E31)</f>
        <v/>
      </c>
      <c r="F24" s="84" t="str">
        <f>IF(入力用シート!F31="","",入力用シート!F31)</f>
        <v/>
      </c>
      <c r="G24" s="84" t="str">
        <f>IF(入力用シート!G31="","",入力用シート!G31)</f>
        <v/>
      </c>
      <c r="H24" s="84" t="str">
        <f>IF(入力用シート!H31="","",入力用シート!H31)</f>
        <v/>
      </c>
      <c r="I24" s="84" t="str">
        <f>IF(入力用シート!I31="","",入力用シート!I31)</f>
        <v/>
      </c>
      <c r="J24" s="84" t="e">
        <f>IF(入力用シート!J31="","",入力用シート!J31)</f>
        <v>#N/A</v>
      </c>
      <c r="K24" s="84" t="str">
        <f>IF(入力用シート!K31="","",入力用シート!K31)</f>
        <v/>
      </c>
      <c r="L24" s="74">
        <f t="shared" si="24"/>
        <v>0</v>
      </c>
      <c r="M24" s="74" t="str">
        <f t="shared" si="25"/>
        <v/>
      </c>
      <c r="N24" s="74" t="str">
        <f t="shared" si="26"/>
        <v/>
      </c>
      <c r="O24" s="76">
        <f t="shared" si="27"/>
        <v>1</v>
      </c>
      <c r="P24" s="74" t="str">
        <f t="shared" si="0"/>
        <v/>
      </c>
      <c r="Q24" s="74" t="str">
        <f t="shared" si="1"/>
        <v/>
      </c>
      <c r="R24" s="77" t="e">
        <f t="shared" si="2"/>
        <v>#VALUE!</v>
      </c>
      <c r="S24" s="81">
        <f t="shared" si="3"/>
        <v>0</v>
      </c>
      <c r="T24" s="79" t="str">
        <f t="shared" si="4"/>
        <v/>
      </c>
      <c r="U24" s="79" t="str">
        <f t="shared" si="5"/>
        <v/>
      </c>
      <c r="V24" s="79" t="str">
        <f t="shared" si="6"/>
        <v/>
      </c>
      <c r="W24" s="79" t="str">
        <f t="shared" si="7"/>
        <v/>
      </c>
      <c r="X24" s="79">
        <f t="shared" si="8"/>
        <v>0</v>
      </c>
      <c r="Y24" s="77" t="str">
        <f t="shared" si="9"/>
        <v/>
      </c>
      <c r="Z24" s="77" t="str">
        <f t="shared" si="10"/>
        <v/>
      </c>
      <c r="AA24" s="77" t="str">
        <f t="shared" si="11"/>
        <v/>
      </c>
      <c r="AB24" s="77" t="str">
        <f t="shared" si="12"/>
        <v/>
      </c>
      <c r="AC24" s="77" t="str">
        <f t="shared" si="13"/>
        <v/>
      </c>
      <c r="AD24" s="77" t="str">
        <f t="shared" si="14"/>
        <v/>
      </c>
      <c r="AE24" s="77" t="str">
        <f t="shared" si="15"/>
        <v/>
      </c>
      <c r="AF24" s="77" t="str">
        <f t="shared" si="16"/>
        <v/>
      </c>
      <c r="AG24" s="77" t="str">
        <f t="shared" si="17"/>
        <v/>
      </c>
      <c r="AH24" s="77" t="str">
        <f t="shared" si="18"/>
        <v/>
      </c>
      <c r="AI24" s="77" t="str">
        <f t="shared" si="19"/>
        <v/>
      </c>
      <c r="AJ24" s="77" t="str">
        <f t="shared" si="20"/>
        <v/>
      </c>
      <c r="AK24" s="77" t="str">
        <f t="shared" si="21"/>
        <v/>
      </c>
      <c r="AL24" s="77" t="str">
        <f t="shared" si="22"/>
        <v/>
      </c>
      <c r="AM24" s="77" t="str">
        <f t="shared" si="23"/>
        <v/>
      </c>
      <c r="AN24" s="130"/>
      <c r="AO24" s="49"/>
      <c r="AP24" s="125"/>
      <c r="AQ24" s="125"/>
      <c r="AR24" s="77"/>
      <c r="AS24" s="49" t="s">
        <v>276</v>
      </c>
      <c r="AT24" s="125"/>
      <c r="AU24" s="77"/>
      <c r="AV24" s="77"/>
      <c r="AW24" s="77"/>
      <c r="AX24" s="77"/>
      <c r="AY24" s="77"/>
      <c r="AZ24" s="77"/>
      <c r="BA24" s="77"/>
      <c r="BB24" s="39" t="s">
        <v>281</v>
      </c>
      <c r="BD24" s="1"/>
      <c r="BE24" s="1"/>
      <c r="BF24" s="1"/>
    </row>
    <row r="25" spans="1:58">
      <c r="A25" s="83"/>
      <c r="B25" s="84" t="str">
        <f>IF(入力用シート!B32="","",入力用シート!B32)</f>
        <v/>
      </c>
      <c r="C25" s="84" t="str">
        <f>IF(入力用シート!C32="","",入力用シート!C32)</f>
        <v/>
      </c>
      <c r="D25" s="84" t="str">
        <f>IF(入力用シート!D32="","",入力用シート!D32)</f>
        <v/>
      </c>
      <c r="E25" s="84" t="str">
        <f>IF(入力用シート!E32="","",入力用シート!E32)</f>
        <v/>
      </c>
      <c r="F25" s="84" t="str">
        <f>IF(入力用シート!F32="","",入力用シート!F32)</f>
        <v/>
      </c>
      <c r="G25" s="84" t="str">
        <f>IF(入力用シート!G32="","",入力用シート!G32)</f>
        <v/>
      </c>
      <c r="H25" s="84" t="str">
        <f>IF(入力用シート!H32="","",入力用シート!H32)</f>
        <v/>
      </c>
      <c r="I25" s="84" t="str">
        <f>IF(入力用シート!I32="","",入力用シート!I32)</f>
        <v/>
      </c>
      <c r="J25" s="84" t="e">
        <f>IF(入力用シート!J32="","",入力用シート!J32)</f>
        <v>#N/A</v>
      </c>
      <c r="K25" s="84" t="str">
        <f>IF(入力用シート!K32="","",入力用シート!K32)</f>
        <v/>
      </c>
      <c r="L25" s="74">
        <f t="shared" si="24"/>
        <v>0</v>
      </c>
      <c r="M25" s="74" t="str">
        <f t="shared" si="25"/>
        <v/>
      </c>
      <c r="N25" s="74" t="str">
        <f t="shared" si="26"/>
        <v/>
      </c>
      <c r="O25" s="76">
        <f t="shared" si="27"/>
        <v>1</v>
      </c>
      <c r="P25" s="74" t="str">
        <f t="shared" si="0"/>
        <v/>
      </c>
      <c r="Q25" s="74" t="str">
        <f t="shared" si="1"/>
        <v/>
      </c>
      <c r="R25" s="77" t="e">
        <f t="shared" si="2"/>
        <v>#VALUE!</v>
      </c>
      <c r="S25" s="81">
        <f t="shared" si="3"/>
        <v>0</v>
      </c>
      <c r="T25" s="79" t="str">
        <f t="shared" si="4"/>
        <v/>
      </c>
      <c r="U25" s="79" t="str">
        <f t="shared" si="5"/>
        <v/>
      </c>
      <c r="V25" s="79" t="str">
        <f t="shared" si="6"/>
        <v/>
      </c>
      <c r="W25" s="79" t="str">
        <f t="shared" si="7"/>
        <v/>
      </c>
      <c r="X25" s="79">
        <f t="shared" si="8"/>
        <v>0</v>
      </c>
      <c r="Y25" s="77" t="str">
        <f t="shared" si="9"/>
        <v/>
      </c>
      <c r="Z25" s="77" t="str">
        <f t="shared" si="10"/>
        <v/>
      </c>
      <c r="AA25" s="77" t="str">
        <f t="shared" si="11"/>
        <v/>
      </c>
      <c r="AB25" s="77" t="str">
        <f t="shared" si="12"/>
        <v/>
      </c>
      <c r="AC25" s="77" t="str">
        <f t="shared" si="13"/>
        <v/>
      </c>
      <c r="AD25" s="77" t="str">
        <f t="shared" si="14"/>
        <v/>
      </c>
      <c r="AE25" s="77" t="str">
        <f t="shared" si="15"/>
        <v/>
      </c>
      <c r="AF25" s="77" t="str">
        <f t="shared" si="16"/>
        <v/>
      </c>
      <c r="AG25" s="77" t="str">
        <f t="shared" si="17"/>
        <v/>
      </c>
      <c r="AH25" s="77" t="str">
        <f t="shared" si="18"/>
        <v/>
      </c>
      <c r="AI25" s="77" t="str">
        <f t="shared" si="19"/>
        <v/>
      </c>
      <c r="AJ25" s="77" t="str">
        <f t="shared" si="20"/>
        <v/>
      </c>
      <c r="AK25" s="77" t="str">
        <f t="shared" si="21"/>
        <v/>
      </c>
      <c r="AL25" s="77" t="str">
        <f t="shared" si="22"/>
        <v/>
      </c>
      <c r="AM25" s="77" t="str">
        <f t="shared" si="23"/>
        <v/>
      </c>
      <c r="AN25" s="130"/>
      <c r="AO25" s="49"/>
      <c r="AP25" s="125"/>
      <c r="AQ25" s="125"/>
      <c r="AR25" s="77"/>
      <c r="AS25" s="49" t="s">
        <v>277</v>
      </c>
      <c r="AT25" s="125"/>
      <c r="AU25" s="77"/>
      <c r="AV25" s="77"/>
      <c r="AW25" s="77"/>
      <c r="AX25" s="77"/>
      <c r="AY25" s="77"/>
      <c r="AZ25" s="77"/>
      <c r="BA25" s="77"/>
      <c r="BB25" s="77"/>
    </row>
    <row r="26" spans="1:58">
      <c r="A26" s="83"/>
      <c r="B26" s="84" t="str">
        <f>IF(入力用シート!B33="","",入力用シート!B33)</f>
        <v/>
      </c>
      <c r="C26" s="84" t="str">
        <f>IF(入力用シート!C33="","",入力用シート!C33)</f>
        <v/>
      </c>
      <c r="D26" s="84" t="str">
        <f>IF(入力用シート!D33="","",入力用シート!D33)</f>
        <v/>
      </c>
      <c r="E26" s="84" t="str">
        <f>IF(入力用シート!E33="","",入力用シート!E33)</f>
        <v/>
      </c>
      <c r="F26" s="84" t="str">
        <f>IF(入力用シート!F33="","",入力用シート!F33)</f>
        <v/>
      </c>
      <c r="G26" s="84" t="str">
        <f>IF(入力用シート!G33="","",入力用シート!G33)</f>
        <v/>
      </c>
      <c r="H26" s="84" t="str">
        <f>IF(入力用シート!H33="","",入力用シート!H33)</f>
        <v/>
      </c>
      <c r="I26" s="84" t="str">
        <f>IF(入力用シート!I33="","",入力用シート!I33)</f>
        <v/>
      </c>
      <c r="J26" s="84" t="e">
        <f>IF(入力用シート!J33="","",入力用シート!J33)</f>
        <v>#N/A</v>
      </c>
      <c r="K26" s="84" t="str">
        <f>IF(入力用シート!K33="","",入力用シート!K33)</f>
        <v/>
      </c>
      <c r="L26" s="74">
        <f t="shared" si="24"/>
        <v>0</v>
      </c>
      <c r="M26" s="74" t="str">
        <f t="shared" si="25"/>
        <v/>
      </c>
      <c r="N26" s="74" t="str">
        <f t="shared" si="26"/>
        <v/>
      </c>
      <c r="O26" s="76">
        <f t="shared" si="27"/>
        <v>1</v>
      </c>
      <c r="P26" s="74" t="str">
        <f t="shared" si="0"/>
        <v/>
      </c>
      <c r="Q26" s="74" t="str">
        <f t="shared" si="1"/>
        <v/>
      </c>
      <c r="R26" s="77" t="e">
        <f t="shared" si="2"/>
        <v>#VALUE!</v>
      </c>
      <c r="S26" s="81">
        <f t="shared" si="3"/>
        <v>0</v>
      </c>
      <c r="T26" s="79" t="str">
        <f t="shared" si="4"/>
        <v/>
      </c>
      <c r="U26" s="79" t="str">
        <f t="shared" si="5"/>
        <v/>
      </c>
      <c r="V26" s="79" t="str">
        <f t="shared" si="6"/>
        <v/>
      </c>
      <c r="W26" s="79" t="str">
        <f t="shared" si="7"/>
        <v/>
      </c>
      <c r="X26" s="79">
        <f t="shared" si="8"/>
        <v>0</v>
      </c>
      <c r="Y26" s="77" t="str">
        <f t="shared" si="9"/>
        <v/>
      </c>
      <c r="Z26" s="77" t="str">
        <f t="shared" si="10"/>
        <v/>
      </c>
      <c r="AA26" s="77" t="str">
        <f t="shared" si="11"/>
        <v/>
      </c>
      <c r="AB26" s="77" t="str">
        <f t="shared" si="12"/>
        <v/>
      </c>
      <c r="AC26" s="77" t="str">
        <f t="shared" si="13"/>
        <v/>
      </c>
      <c r="AD26" s="77" t="str">
        <f t="shared" si="14"/>
        <v/>
      </c>
      <c r="AE26" s="77" t="str">
        <f t="shared" si="15"/>
        <v/>
      </c>
      <c r="AF26" s="77" t="str">
        <f t="shared" si="16"/>
        <v/>
      </c>
      <c r="AG26" s="77" t="str">
        <f t="shared" si="17"/>
        <v/>
      </c>
      <c r="AH26" s="77" t="str">
        <f t="shared" si="18"/>
        <v/>
      </c>
      <c r="AI26" s="77" t="str">
        <f t="shared" si="19"/>
        <v/>
      </c>
      <c r="AJ26" s="77" t="str">
        <f t="shared" si="20"/>
        <v/>
      </c>
      <c r="AK26" s="77" t="str">
        <f t="shared" si="21"/>
        <v/>
      </c>
      <c r="AL26" s="77" t="str">
        <f t="shared" si="22"/>
        <v/>
      </c>
      <c r="AM26" s="77" t="str">
        <f t="shared" si="23"/>
        <v/>
      </c>
      <c r="AN26" s="130"/>
      <c r="AO26" s="49"/>
      <c r="AP26" s="125"/>
      <c r="AQ26" s="125"/>
      <c r="AR26" s="77"/>
      <c r="AS26" s="49" t="s">
        <v>278</v>
      </c>
      <c r="AT26" s="125"/>
      <c r="AU26" s="77"/>
      <c r="AV26" s="77"/>
      <c r="AW26" s="77"/>
      <c r="AX26" s="77"/>
      <c r="AY26" s="77"/>
      <c r="AZ26" s="77"/>
      <c r="BA26" s="77"/>
      <c r="BB26" s="77"/>
      <c r="BC26"/>
      <c r="BF26" s="1"/>
    </row>
    <row r="27" spans="1:58">
      <c r="A27" s="83"/>
      <c r="B27" s="84" t="str">
        <f>IF(入力用シート!B34="","",入力用シート!B34)</f>
        <v/>
      </c>
      <c r="C27" s="84" t="str">
        <f>IF(入力用シート!C34="","",入力用シート!C34)</f>
        <v/>
      </c>
      <c r="D27" s="84" t="str">
        <f>IF(入力用シート!D34="","",入力用シート!D34)</f>
        <v/>
      </c>
      <c r="E27" s="84" t="str">
        <f>IF(入力用シート!E34="","",入力用シート!E34)</f>
        <v/>
      </c>
      <c r="F27" s="84" t="str">
        <f>IF(入力用シート!F34="","",入力用シート!F34)</f>
        <v/>
      </c>
      <c r="G27" s="84" t="str">
        <f>IF(入力用シート!G34="","",入力用シート!G34)</f>
        <v/>
      </c>
      <c r="H27" s="84" t="str">
        <f>IF(入力用シート!H34="","",入力用シート!H34)</f>
        <v/>
      </c>
      <c r="I27" s="84" t="str">
        <f>IF(入力用シート!I34="","",入力用シート!I34)</f>
        <v/>
      </c>
      <c r="J27" s="84" t="e">
        <f>IF(入力用シート!J34="","",入力用シート!J34)</f>
        <v>#N/A</v>
      </c>
      <c r="K27" s="84" t="str">
        <f>IF(入力用シート!K34="","",入力用シート!K34)</f>
        <v/>
      </c>
      <c r="L27" s="74">
        <f t="shared" si="24"/>
        <v>0</v>
      </c>
      <c r="M27" s="74" t="str">
        <f t="shared" si="25"/>
        <v/>
      </c>
      <c r="N27" s="74" t="str">
        <f t="shared" si="26"/>
        <v/>
      </c>
      <c r="O27" s="76">
        <f t="shared" si="27"/>
        <v>1</v>
      </c>
      <c r="P27" s="74" t="str">
        <f t="shared" si="0"/>
        <v/>
      </c>
      <c r="Q27" s="74" t="str">
        <f t="shared" si="1"/>
        <v/>
      </c>
      <c r="R27" s="77" t="e">
        <f t="shared" si="2"/>
        <v>#VALUE!</v>
      </c>
      <c r="S27" s="81">
        <f t="shared" si="3"/>
        <v>0</v>
      </c>
      <c r="T27" s="79" t="str">
        <f t="shared" si="4"/>
        <v/>
      </c>
      <c r="U27" s="79" t="str">
        <f t="shared" si="5"/>
        <v/>
      </c>
      <c r="V27" s="79" t="str">
        <f t="shared" si="6"/>
        <v/>
      </c>
      <c r="W27" s="79" t="str">
        <f t="shared" si="7"/>
        <v/>
      </c>
      <c r="X27" s="79">
        <f t="shared" si="8"/>
        <v>0</v>
      </c>
      <c r="Y27" s="77" t="str">
        <f t="shared" si="9"/>
        <v/>
      </c>
      <c r="Z27" s="77" t="str">
        <f t="shared" si="10"/>
        <v/>
      </c>
      <c r="AA27" s="77" t="str">
        <f t="shared" si="11"/>
        <v/>
      </c>
      <c r="AB27" s="77" t="str">
        <f t="shared" si="12"/>
        <v/>
      </c>
      <c r="AC27" s="77" t="str">
        <f t="shared" si="13"/>
        <v/>
      </c>
      <c r="AD27" s="77" t="str">
        <f t="shared" si="14"/>
        <v/>
      </c>
      <c r="AE27" s="77" t="str">
        <f t="shared" si="15"/>
        <v/>
      </c>
      <c r="AF27" s="77" t="str">
        <f t="shared" si="16"/>
        <v/>
      </c>
      <c r="AG27" s="77" t="str">
        <f t="shared" si="17"/>
        <v/>
      </c>
      <c r="AH27" s="77" t="str">
        <f t="shared" si="18"/>
        <v/>
      </c>
      <c r="AI27" s="77" t="str">
        <f t="shared" si="19"/>
        <v/>
      </c>
      <c r="AJ27" s="77" t="str">
        <f t="shared" si="20"/>
        <v/>
      </c>
      <c r="AK27" s="77" t="str">
        <f t="shared" si="21"/>
        <v/>
      </c>
      <c r="AL27" s="77" t="str">
        <f t="shared" si="22"/>
        <v/>
      </c>
      <c r="AM27" s="77" t="str">
        <f t="shared" si="23"/>
        <v/>
      </c>
      <c r="AN27" s="130"/>
      <c r="AO27" s="49"/>
      <c r="AP27" s="125"/>
      <c r="AQ27" s="125"/>
      <c r="AR27" s="77"/>
      <c r="AS27" s="49" t="s">
        <v>279</v>
      </c>
      <c r="AT27" s="125"/>
      <c r="AU27" s="77"/>
      <c r="AV27" s="77"/>
      <c r="AW27" s="77"/>
      <c r="AX27" s="77"/>
      <c r="AY27" s="77"/>
      <c r="AZ27" s="77"/>
      <c r="BA27" s="77"/>
      <c r="BB27" s="77"/>
      <c r="BC27"/>
      <c r="BF27" s="1"/>
    </row>
    <row r="28" spans="1:58">
      <c r="A28" s="83"/>
      <c r="B28" s="84" t="str">
        <f>IF(入力用シート!B35="","",入力用シート!B35)</f>
        <v/>
      </c>
      <c r="C28" s="84" t="str">
        <f>IF(入力用シート!C35="","",入力用シート!C35)</f>
        <v/>
      </c>
      <c r="D28" s="84" t="str">
        <f>IF(入力用シート!D35="","",入力用シート!D35)</f>
        <v/>
      </c>
      <c r="E28" s="84" t="str">
        <f>IF(入力用シート!E35="","",入力用シート!E35)</f>
        <v/>
      </c>
      <c r="F28" s="84" t="str">
        <f>IF(入力用シート!F35="","",入力用シート!F35)</f>
        <v/>
      </c>
      <c r="G28" s="84" t="str">
        <f>IF(入力用シート!G35="","",入力用シート!G35)</f>
        <v/>
      </c>
      <c r="H28" s="84" t="str">
        <f>IF(入力用シート!H35="","",入力用シート!H35)</f>
        <v/>
      </c>
      <c r="I28" s="84" t="str">
        <f>IF(入力用シート!I35="","",入力用シート!I35)</f>
        <v/>
      </c>
      <c r="J28" s="84" t="e">
        <f>IF(入力用シート!J35="","",入力用シート!J35)</f>
        <v>#N/A</v>
      </c>
      <c r="K28" s="84" t="str">
        <f>IF(入力用シート!K35="","",入力用シート!K35)</f>
        <v/>
      </c>
      <c r="L28" s="74">
        <f t="shared" si="24"/>
        <v>0</v>
      </c>
      <c r="M28" s="74" t="str">
        <f t="shared" si="25"/>
        <v/>
      </c>
      <c r="N28" s="74" t="str">
        <f t="shared" si="26"/>
        <v/>
      </c>
      <c r="O28" s="76">
        <f t="shared" si="27"/>
        <v>1</v>
      </c>
      <c r="P28" s="74" t="str">
        <f t="shared" si="0"/>
        <v/>
      </c>
      <c r="Q28" s="74" t="str">
        <f t="shared" si="1"/>
        <v/>
      </c>
      <c r="R28" s="77" t="e">
        <f t="shared" si="2"/>
        <v>#VALUE!</v>
      </c>
      <c r="S28" s="81">
        <f t="shared" si="3"/>
        <v>0</v>
      </c>
      <c r="T28" s="79" t="str">
        <f t="shared" si="4"/>
        <v/>
      </c>
      <c r="U28" s="79" t="str">
        <f t="shared" si="5"/>
        <v/>
      </c>
      <c r="V28" s="79" t="str">
        <f t="shared" si="6"/>
        <v/>
      </c>
      <c r="W28" s="79" t="str">
        <f t="shared" si="7"/>
        <v/>
      </c>
      <c r="X28" s="79">
        <f t="shared" si="8"/>
        <v>0</v>
      </c>
      <c r="Y28" s="77" t="str">
        <f t="shared" si="9"/>
        <v/>
      </c>
      <c r="Z28" s="77" t="str">
        <f t="shared" si="10"/>
        <v/>
      </c>
      <c r="AA28" s="77" t="str">
        <f t="shared" si="11"/>
        <v/>
      </c>
      <c r="AB28" s="77" t="str">
        <f t="shared" si="12"/>
        <v/>
      </c>
      <c r="AC28" s="77" t="str">
        <f t="shared" si="13"/>
        <v/>
      </c>
      <c r="AD28" s="77" t="str">
        <f t="shared" si="14"/>
        <v/>
      </c>
      <c r="AE28" s="77" t="str">
        <f t="shared" si="15"/>
        <v/>
      </c>
      <c r="AF28" s="77" t="str">
        <f t="shared" si="16"/>
        <v/>
      </c>
      <c r="AG28" s="77" t="str">
        <f t="shared" si="17"/>
        <v/>
      </c>
      <c r="AH28" s="77" t="str">
        <f t="shared" si="18"/>
        <v/>
      </c>
      <c r="AI28" s="77" t="str">
        <f t="shared" si="19"/>
        <v/>
      </c>
      <c r="AJ28" s="77" t="str">
        <f t="shared" si="20"/>
        <v/>
      </c>
      <c r="AK28" s="77" t="str">
        <f t="shared" si="21"/>
        <v/>
      </c>
      <c r="AL28" s="77" t="str">
        <f t="shared" si="22"/>
        <v/>
      </c>
      <c r="AM28" s="77" t="str">
        <f t="shared" si="23"/>
        <v/>
      </c>
      <c r="AN28" s="130"/>
      <c r="AO28" s="49"/>
      <c r="AP28" s="125"/>
      <c r="AQ28" s="125"/>
      <c r="AR28" s="77"/>
      <c r="AS28" s="49" t="s">
        <v>280</v>
      </c>
      <c r="AT28" s="125"/>
      <c r="AU28" s="77"/>
      <c r="AV28" s="77"/>
      <c r="AW28" s="77"/>
      <c r="AX28" s="77"/>
      <c r="AY28" s="77"/>
      <c r="AZ28" s="77"/>
      <c r="BA28" s="77"/>
      <c r="BB28" s="77"/>
      <c r="BC28"/>
      <c r="BF28" s="1"/>
    </row>
    <row r="29" spans="1:58">
      <c r="A29" s="83"/>
      <c r="B29" s="84" t="str">
        <f>IF(入力用シート!B36="","",入力用シート!B36)</f>
        <v/>
      </c>
      <c r="C29" s="84" t="str">
        <f>IF(入力用シート!C36="","",入力用シート!C36)</f>
        <v/>
      </c>
      <c r="D29" s="84" t="str">
        <f>IF(入力用シート!D36="","",入力用シート!D36)</f>
        <v/>
      </c>
      <c r="E29" s="84" t="str">
        <f>IF(入力用シート!E36="","",入力用シート!E36)</f>
        <v/>
      </c>
      <c r="F29" s="84" t="str">
        <f>IF(入力用シート!F36="","",入力用シート!F36)</f>
        <v/>
      </c>
      <c r="G29" s="84" t="str">
        <f>IF(入力用シート!G36="","",入力用シート!G36)</f>
        <v/>
      </c>
      <c r="H29" s="84" t="str">
        <f>IF(入力用シート!H36="","",入力用シート!H36)</f>
        <v/>
      </c>
      <c r="I29" s="84" t="str">
        <f>IF(入力用シート!I36="","",入力用シート!I36)</f>
        <v/>
      </c>
      <c r="J29" s="84" t="e">
        <f>IF(入力用シート!J36="","",入力用シート!J36)</f>
        <v>#N/A</v>
      </c>
      <c r="K29" s="84" t="str">
        <f>IF(入力用シート!K36="","",入力用シート!K36)</f>
        <v/>
      </c>
      <c r="L29" s="74">
        <f t="shared" si="24"/>
        <v>0</v>
      </c>
      <c r="M29" s="74" t="str">
        <f t="shared" si="25"/>
        <v/>
      </c>
      <c r="N29" s="74" t="str">
        <f t="shared" si="26"/>
        <v/>
      </c>
      <c r="O29" s="76">
        <f t="shared" si="27"/>
        <v>1</v>
      </c>
      <c r="P29" s="74" t="str">
        <f t="shared" si="0"/>
        <v/>
      </c>
      <c r="Q29" s="74" t="str">
        <f t="shared" si="1"/>
        <v/>
      </c>
      <c r="R29" s="77" t="e">
        <f t="shared" si="2"/>
        <v>#VALUE!</v>
      </c>
      <c r="S29" s="81">
        <f t="shared" si="3"/>
        <v>0</v>
      </c>
      <c r="T29" s="79" t="str">
        <f t="shared" si="4"/>
        <v/>
      </c>
      <c r="U29" s="79" t="str">
        <f t="shared" si="5"/>
        <v/>
      </c>
      <c r="V29" s="79" t="str">
        <f t="shared" si="6"/>
        <v/>
      </c>
      <c r="W29" s="79" t="str">
        <f t="shared" si="7"/>
        <v/>
      </c>
      <c r="X29" s="79">
        <f t="shared" si="8"/>
        <v>0</v>
      </c>
      <c r="Y29" s="77" t="str">
        <f t="shared" si="9"/>
        <v/>
      </c>
      <c r="Z29" s="77" t="str">
        <f t="shared" si="10"/>
        <v/>
      </c>
      <c r="AA29" s="77" t="str">
        <f t="shared" si="11"/>
        <v/>
      </c>
      <c r="AB29" s="77" t="str">
        <f t="shared" si="12"/>
        <v/>
      </c>
      <c r="AC29" s="77" t="str">
        <f t="shared" si="13"/>
        <v/>
      </c>
      <c r="AD29" s="77" t="str">
        <f t="shared" si="14"/>
        <v/>
      </c>
      <c r="AE29" s="77" t="str">
        <f t="shared" si="15"/>
        <v/>
      </c>
      <c r="AF29" s="77" t="str">
        <f t="shared" si="16"/>
        <v/>
      </c>
      <c r="AG29" s="77" t="str">
        <f t="shared" si="17"/>
        <v/>
      </c>
      <c r="AH29" s="77" t="str">
        <f t="shared" si="18"/>
        <v/>
      </c>
      <c r="AI29" s="77" t="str">
        <f t="shared" si="19"/>
        <v/>
      </c>
      <c r="AJ29" s="77" t="str">
        <f t="shared" si="20"/>
        <v/>
      </c>
      <c r="AK29" s="77" t="str">
        <f t="shared" si="21"/>
        <v/>
      </c>
      <c r="AL29" s="77" t="str">
        <f t="shared" si="22"/>
        <v/>
      </c>
      <c r="AM29" s="77" t="str">
        <f t="shared" si="23"/>
        <v/>
      </c>
      <c r="AN29" s="130"/>
      <c r="AO29" s="77"/>
      <c r="AP29" s="77"/>
      <c r="AQ29" s="77"/>
      <c r="AR29" s="77"/>
      <c r="AS29" s="49" t="s">
        <v>281</v>
      </c>
      <c r="AT29" s="77"/>
      <c r="AU29" s="77"/>
      <c r="AV29" s="77"/>
      <c r="AW29" s="77"/>
      <c r="AX29" s="77"/>
      <c r="AY29" s="77"/>
      <c r="AZ29" s="77"/>
      <c r="BA29" s="77"/>
      <c r="BB29" s="77"/>
      <c r="BC29"/>
      <c r="BF29" s="1"/>
    </row>
    <row r="30" spans="1:58">
      <c r="A30" s="83"/>
      <c r="B30" s="84" t="str">
        <f>IF(入力用シート!B37="","",入力用シート!B37)</f>
        <v/>
      </c>
      <c r="C30" s="84" t="str">
        <f>IF(入力用シート!C37="","",入力用シート!C37)</f>
        <v/>
      </c>
      <c r="D30" s="84" t="str">
        <f>IF(入力用シート!D37="","",入力用シート!D37)</f>
        <v/>
      </c>
      <c r="E30" s="84" t="str">
        <f>IF(入力用シート!E37="","",入力用シート!E37)</f>
        <v/>
      </c>
      <c r="F30" s="84" t="str">
        <f>IF(入力用シート!F37="","",入力用シート!F37)</f>
        <v/>
      </c>
      <c r="G30" s="84" t="str">
        <f>IF(入力用シート!G37="","",入力用シート!G37)</f>
        <v/>
      </c>
      <c r="H30" s="84" t="str">
        <f>IF(入力用シート!H37="","",入力用シート!H37)</f>
        <v/>
      </c>
      <c r="I30" s="84" t="str">
        <f>IF(入力用シート!I37="","",入力用シート!I37)</f>
        <v/>
      </c>
      <c r="J30" s="84" t="e">
        <f>IF(入力用シート!J37="","",入力用シート!J37)</f>
        <v>#N/A</v>
      </c>
      <c r="K30" s="84" t="str">
        <f>IF(入力用シート!K37="","",入力用シート!K37)</f>
        <v/>
      </c>
      <c r="L30" s="74">
        <f t="shared" si="24"/>
        <v>0</v>
      </c>
      <c r="M30" s="74" t="str">
        <f t="shared" si="25"/>
        <v/>
      </c>
      <c r="N30" s="74" t="str">
        <f t="shared" si="26"/>
        <v/>
      </c>
      <c r="O30" s="76">
        <f t="shared" si="27"/>
        <v>1</v>
      </c>
      <c r="P30" s="74" t="str">
        <f t="shared" si="0"/>
        <v/>
      </c>
      <c r="Q30" s="74" t="str">
        <f t="shared" si="1"/>
        <v/>
      </c>
      <c r="R30" s="77" t="e">
        <f t="shared" si="2"/>
        <v>#VALUE!</v>
      </c>
      <c r="S30" s="81">
        <f t="shared" si="3"/>
        <v>0</v>
      </c>
      <c r="T30" s="79" t="str">
        <f t="shared" si="4"/>
        <v/>
      </c>
      <c r="U30" s="79" t="str">
        <f t="shared" si="5"/>
        <v/>
      </c>
      <c r="V30" s="79" t="str">
        <f t="shared" si="6"/>
        <v/>
      </c>
      <c r="W30" s="79" t="str">
        <f t="shared" si="7"/>
        <v/>
      </c>
      <c r="X30" s="79">
        <f t="shared" si="8"/>
        <v>0</v>
      </c>
      <c r="Y30" s="77" t="str">
        <f t="shared" si="9"/>
        <v/>
      </c>
      <c r="Z30" s="77" t="str">
        <f t="shared" si="10"/>
        <v/>
      </c>
      <c r="AA30" s="77" t="str">
        <f t="shared" si="11"/>
        <v/>
      </c>
      <c r="AB30" s="77" t="str">
        <f t="shared" si="12"/>
        <v/>
      </c>
      <c r="AC30" s="77" t="str">
        <f t="shared" si="13"/>
        <v/>
      </c>
      <c r="AD30" s="77" t="str">
        <f t="shared" si="14"/>
        <v/>
      </c>
      <c r="AE30" s="77" t="str">
        <f t="shared" si="15"/>
        <v/>
      </c>
      <c r="AF30" s="77" t="str">
        <f t="shared" si="16"/>
        <v/>
      </c>
      <c r="AG30" s="77" t="str">
        <f t="shared" si="17"/>
        <v/>
      </c>
      <c r="AH30" s="77" t="str">
        <f t="shared" si="18"/>
        <v/>
      </c>
      <c r="AI30" s="77" t="str">
        <f t="shared" si="19"/>
        <v/>
      </c>
      <c r="AJ30" s="77" t="str">
        <f t="shared" si="20"/>
        <v/>
      </c>
      <c r="AK30" s="77" t="str">
        <f t="shared" si="21"/>
        <v/>
      </c>
      <c r="AL30" s="77" t="str">
        <f t="shared" si="22"/>
        <v/>
      </c>
      <c r="AM30" s="77" t="str">
        <f t="shared" si="23"/>
        <v/>
      </c>
      <c r="AN30" s="130"/>
      <c r="AO30" s="77"/>
      <c r="AP30" s="77"/>
      <c r="AQ30" s="77"/>
      <c r="AR30" s="77"/>
      <c r="AS30" s="77"/>
      <c r="AT30" s="77"/>
      <c r="AU30" s="77"/>
      <c r="AV30" s="77"/>
      <c r="AW30" s="77"/>
      <c r="AX30" s="77"/>
      <c r="AY30" s="77"/>
      <c r="AZ30" s="77"/>
      <c r="BA30" s="77"/>
      <c r="BB30" s="77"/>
      <c r="BC30"/>
      <c r="BF30" s="1"/>
    </row>
    <row r="31" spans="1:58">
      <c r="A31" s="83"/>
      <c r="B31" s="84" t="str">
        <f>IF(入力用シート!B38="","",入力用シート!B38)</f>
        <v/>
      </c>
      <c r="C31" s="84" t="str">
        <f>IF(入力用シート!C38="","",入力用シート!C38)</f>
        <v/>
      </c>
      <c r="D31" s="84" t="str">
        <f>IF(入力用シート!D38="","",入力用シート!D38)</f>
        <v/>
      </c>
      <c r="E31" s="84" t="str">
        <f>IF(入力用シート!E38="","",入力用シート!E38)</f>
        <v/>
      </c>
      <c r="F31" s="84" t="str">
        <f>IF(入力用シート!F38="","",入力用シート!F38)</f>
        <v/>
      </c>
      <c r="G31" s="84" t="str">
        <f>IF(入力用シート!G38="","",入力用シート!G38)</f>
        <v/>
      </c>
      <c r="H31" s="84" t="str">
        <f>IF(入力用シート!H38="","",入力用シート!H38)</f>
        <v/>
      </c>
      <c r="I31" s="84" t="str">
        <f>IF(入力用シート!I38="","",入力用シート!I38)</f>
        <v/>
      </c>
      <c r="J31" s="84" t="e">
        <f>IF(入力用シート!J38="","",入力用シート!J38)</f>
        <v>#N/A</v>
      </c>
      <c r="K31" s="84" t="str">
        <f>IF(入力用シート!K38="","",入力用シート!K38)</f>
        <v/>
      </c>
      <c r="L31" s="74">
        <f t="shared" si="24"/>
        <v>0</v>
      </c>
      <c r="M31" s="74" t="str">
        <f t="shared" si="25"/>
        <v/>
      </c>
      <c r="N31" s="74" t="str">
        <f t="shared" si="26"/>
        <v/>
      </c>
      <c r="O31" s="76">
        <f t="shared" si="27"/>
        <v>1</v>
      </c>
      <c r="P31" s="74" t="str">
        <f t="shared" si="0"/>
        <v/>
      </c>
      <c r="Q31" s="74" t="str">
        <f t="shared" si="1"/>
        <v/>
      </c>
      <c r="R31" s="77" t="e">
        <f t="shared" si="2"/>
        <v>#VALUE!</v>
      </c>
      <c r="S31" s="81">
        <f t="shared" si="3"/>
        <v>0</v>
      </c>
      <c r="T31" s="79" t="str">
        <f t="shared" si="4"/>
        <v/>
      </c>
      <c r="U31" s="79" t="str">
        <f t="shared" si="5"/>
        <v/>
      </c>
      <c r="V31" s="79" t="str">
        <f t="shared" si="6"/>
        <v/>
      </c>
      <c r="W31" s="79" t="str">
        <f t="shared" si="7"/>
        <v/>
      </c>
      <c r="X31" s="79">
        <f t="shared" si="8"/>
        <v>0</v>
      </c>
      <c r="Y31" s="77" t="str">
        <f t="shared" si="9"/>
        <v/>
      </c>
      <c r="Z31" s="77" t="str">
        <f t="shared" si="10"/>
        <v/>
      </c>
      <c r="AA31" s="77" t="str">
        <f t="shared" si="11"/>
        <v/>
      </c>
      <c r="AB31" s="77" t="str">
        <f t="shared" si="12"/>
        <v/>
      </c>
      <c r="AC31" s="77" t="str">
        <f t="shared" si="13"/>
        <v/>
      </c>
      <c r="AD31" s="77" t="str">
        <f t="shared" si="14"/>
        <v/>
      </c>
      <c r="AE31" s="77" t="str">
        <f t="shared" si="15"/>
        <v/>
      </c>
      <c r="AF31" s="77" t="str">
        <f t="shared" si="16"/>
        <v/>
      </c>
      <c r="AG31" s="77" t="str">
        <f t="shared" si="17"/>
        <v/>
      </c>
      <c r="AH31" s="77" t="str">
        <f t="shared" si="18"/>
        <v/>
      </c>
      <c r="AI31" s="77" t="str">
        <f t="shared" si="19"/>
        <v/>
      </c>
      <c r="AJ31" s="77" t="str">
        <f t="shared" si="20"/>
        <v/>
      </c>
      <c r="AK31" s="77" t="str">
        <f t="shared" si="21"/>
        <v/>
      </c>
      <c r="AL31" s="77" t="str">
        <f t="shared" si="22"/>
        <v/>
      </c>
      <c r="AM31" s="77" t="str">
        <f t="shared" si="23"/>
        <v/>
      </c>
      <c r="AN31" s="130"/>
      <c r="AO31" s="77"/>
      <c r="AP31" s="77"/>
      <c r="AQ31" s="77"/>
      <c r="AR31" s="77"/>
      <c r="AS31" s="77"/>
      <c r="AT31" s="77"/>
      <c r="AU31" s="77"/>
      <c r="AV31" s="77"/>
      <c r="AW31" s="77"/>
      <c r="AX31" s="77"/>
      <c r="AY31" s="77"/>
      <c r="AZ31" s="77"/>
      <c r="BA31" s="77"/>
      <c r="BB31" s="77"/>
      <c r="BC31"/>
      <c r="BF31" s="1"/>
    </row>
    <row r="32" spans="1:58">
      <c r="A32" s="83"/>
      <c r="B32" s="84" t="str">
        <f>IF(入力用シート!B39="","",入力用シート!B39)</f>
        <v/>
      </c>
      <c r="C32" s="84" t="str">
        <f>IF(入力用シート!C39="","",入力用シート!C39)</f>
        <v/>
      </c>
      <c r="D32" s="84" t="str">
        <f>IF(入力用シート!D39="","",入力用シート!D39)</f>
        <v/>
      </c>
      <c r="E32" s="84" t="str">
        <f>IF(入力用シート!E39="","",入力用シート!E39)</f>
        <v/>
      </c>
      <c r="F32" s="84" t="str">
        <f>IF(入力用シート!F39="","",入力用シート!F39)</f>
        <v/>
      </c>
      <c r="G32" s="84" t="str">
        <f>IF(入力用シート!G39="","",入力用シート!G39)</f>
        <v/>
      </c>
      <c r="H32" s="84" t="str">
        <f>IF(入力用シート!H39="","",入力用シート!H39)</f>
        <v/>
      </c>
      <c r="I32" s="84" t="str">
        <f>IF(入力用シート!I39="","",入力用シート!I39)</f>
        <v/>
      </c>
      <c r="J32" s="84" t="e">
        <f>IF(入力用シート!J39="","",入力用シート!J39)</f>
        <v>#N/A</v>
      </c>
      <c r="K32" s="84" t="str">
        <f>IF(入力用シート!K39="","",入力用シート!K39)</f>
        <v/>
      </c>
      <c r="L32" s="74">
        <f t="shared" si="24"/>
        <v>0</v>
      </c>
      <c r="M32" s="74" t="str">
        <f t="shared" si="25"/>
        <v/>
      </c>
      <c r="N32" s="74" t="str">
        <f t="shared" si="26"/>
        <v/>
      </c>
      <c r="O32" s="76">
        <f t="shared" si="27"/>
        <v>1</v>
      </c>
      <c r="P32" s="74" t="str">
        <f t="shared" si="0"/>
        <v/>
      </c>
      <c r="Q32" s="74" t="str">
        <f t="shared" si="1"/>
        <v/>
      </c>
      <c r="R32" s="77" t="e">
        <f t="shared" si="2"/>
        <v>#VALUE!</v>
      </c>
      <c r="S32" s="81">
        <f t="shared" si="3"/>
        <v>0</v>
      </c>
      <c r="T32" s="79" t="str">
        <f t="shared" si="4"/>
        <v/>
      </c>
      <c r="U32" s="79" t="str">
        <f t="shared" si="5"/>
        <v/>
      </c>
      <c r="V32" s="79" t="str">
        <f t="shared" si="6"/>
        <v/>
      </c>
      <c r="W32" s="79" t="str">
        <f t="shared" si="7"/>
        <v/>
      </c>
      <c r="X32" s="79">
        <f t="shared" si="8"/>
        <v>0</v>
      </c>
      <c r="Y32" s="77" t="str">
        <f t="shared" si="9"/>
        <v/>
      </c>
      <c r="Z32" s="77" t="str">
        <f t="shared" si="10"/>
        <v/>
      </c>
      <c r="AA32" s="77" t="str">
        <f t="shared" si="11"/>
        <v/>
      </c>
      <c r="AB32" s="77" t="str">
        <f t="shared" si="12"/>
        <v/>
      </c>
      <c r="AC32" s="77" t="str">
        <f t="shared" si="13"/>
        <v/>
      </c>
      <c r="AD32" s="77" t="str">
        <f t="shared" si="14"/>
        <v/>
      </c>
      <c r="AE32" s="77" t="str">
        <f t="shared" si="15"/>
        <v/>
      </c>
      <c r="AF32" s="77" t="str">
        <f t="shared" si="16"/>
        <v/>
      </c>
      <c r="AG32" s="77" t="str">
        <f t="shared" si="17"/>
        <v/>
      </c>
      <c r="AH32" s="77" t="str">
        <f t="shared" si="18"/>
        <v/>
      </c>
      <c r="AI32" s="77" t="str">
        <f t="shared" si="19"/>
        <v/>
      </c>
      <c r="AJ32" s="77" t="str">
        <f t="shared" si="20"/>
        <v/>
      </c>
      <c r="AK32" s="77" t="str">
        <f t="shared" si="21"/>
        <v/>
      </c>
      <c r="AL32" s="77" t="str">
        <f t="shared" si="22"/>
        <v/>
      </c>
      <c r="AM32" s="77" t="str">
        <f t="shared" si="23"/>
        <v/>
      </c>
      <c r="AN32" s="130"/>
      <c r="AO32" s="77"/>
      <c r="AP32" s="77"/>
      <c r="AQ32" s="77"/>
      <c r="AR32" s="77"/>
      <c r="AS32" s="77"/>
      <c r="AT32" s="77"/>
      <c r="AU32" s="77"/>
      <c r="AV32" s="77"/>
      <c r="AW32" s="77"/>
      <c r="AX32" s="77"/>
      <c r="AY32" s="77"/>
      <c r="AZ32" s="77"/>
      <c r="BA32" s="77"/>
      <c r="BB32" s="77"/>
      <c r="BC32"/>
      <c r="BF32" s="1"/>
    </row>
    <row r="33" spans="1:60">
      <c r="A33" s="83"/>
      <c r="B33" s="84" t="str">
        <f>IF(入力用シート!B40="","",入力用シート!B40)</f>
        <v/>
      </c>
      <c r="C33" s="84" t="str">
        <f>IF(入力用シート!C40="","",入力用シート!C40)</f>
        <v/>
      </c>
      <c r="D33" s="84" t="str">
        <f>IF(入力用シート!D40="","",入力用シート!D40)</f>
        <v/>
      </c>
      <c r="E33" s="84" t="str">
        <f>IF(入力用シート!E40="","",入力用シート!E40)</f>
        <v/>
      </c>
      <c r="F33" s="84" t="str">
        <f>IF(入力用シート!F40="","",入力用シート!F40)</f>
        <v/>
      </c>
      <c r="G33" s="84" t="str">
        <f>IF(入力用シート!G40="","",入力用シート!G40)</f>
        <v/>
      </c>
      <c r="H33" s="84" t="str">
        <f>IF(入力用シート!H40="","",入力用シート!H40)</f>
        <v/>
      </c>
      <c r="I33" s="84" t="str">
        <f>IF(入力用シート!I40="","",入力用シート!I40)</f>
        <v/>
      </c>
      <c r="J33" s="84" t="e">
        <f>IF(入力用シート!J40="","",入力用シート!J40)</f>
        <v>#N/A</v>
      </c>
      <c r="K33" s="84" t="str">
        <f>IF(入力用シート!K40="","",入力用シート!K40)</f>
        <v/>
      </c>
      <c r="L33" s="74">
        <f t="shared" si="24"/>
        <v>0</v>
      </c>
      <c r="M33" s="74" t="str">
        <f t="shared" si="25"/>
        <v/>
      </c>
      <c r="N33" s="74" t="str">
        <f t="shared" si="26"/>
        <v/>
      </c>
      <c r="O33" s="76">
        <f t="shared" si="27"/>
        <v>1</v>
      </c>
      <c r="P33" s="74" t="str">
        <f t="shared" si="0"/>
        <v/>
      </c>
      <c r="Q33" s="74" t="str">
        <f t="shared" si="1"/>
        <v/>
      </c>
      <c r="R33" s="77" t="e">
        <f t="shared" si="2"/>
        <v>#VALUE!</v>
      </c>
      <c r="S33" s="81">
        <f t="shared" si="3"/>
        <v>0</v>
      </c>
      <c r="T33" s="79" t="str">
        <f t="shared" si="4"/>
        <v/>
      </c>
      <c r="U33" s="79" t="str">
        <f t="shared" si="5"/>
        <v/>
      </c>
      <c r="V33" s="79" t="str">
        <f t="shared" si="6"/>
        <v/>
      </c>
      <c r="W33" s="79" t="str">
        <f t="shared" si="7"/>
        <v/>
      </c>
      <c r="X33" s="79">
        <f t="shared" si="8"/>
        <v>0</v>
      </c>
      <c r="Y33" s="77" t="str">
        <f>IF(M33&lt;&gt;"","半角スペースを消してください。","")</f>
        <v/>
      </c>
      <c r="Z33" s="77" t="str">
        <f>IF(P33="　","左端のスペースを消してください。","")</f>
        <v/>
      </c>
      <c r="AA33" s="77" t="str">
        <f>IF(Q33="　","右端のスペースを消してください。","")</f>
        <v/>
      </c>
      <c r="AB33" s="77" t="str">
        <f>IF(C33="","",IF(L33&lt;5,"スペースの位置が間違っています。",""))</f>
        <v/>
      </c>
      <c r="AC33" s="77" t="str">
        <f>IF(L33=6,IF(S33=2,"スペースの位置が間違っています。",""),"")</f>
        <v/>
      </c>
      <c r="AD33" s="77" t="str">
        <f>IF(L33&gt;6,"注意！名前が7文字を超えています。正しいか確認してください。","")</f>
        <v/>
      </c>
      <c r="AE33" s="77" t="str">
        <f>IF(D33="","",IF(D33=T33,"",IF(D33=0,"","学年と種目が矛盾しています")))</f>
        <v/>
      </c>
      <c r="AF33" s="77" t="str">
        <f t="shared" si="16"/>
        <v/>
      </c>
      <c r="AG33" s="77" t="str">
        <f>IF(V33="","",IF(V33=0,IF(W33=7,"","トラックの記録は7桁です"),IF(W33=5,"","フィールドの記録は5桁です")))</f>
        <v/>
      </c>
      <c r="AH33" s="77" t="str">
        <f t="shared" si="18"/>
        <v/>
      </c>
      <c r="AI33" s="77" t="str">
        <f t="shared" si="19"/>
        <v/>
      </c>
      <c r="AJ33" s="77" t="str">
        <f t="shared" si="20"/>
        <v/>
      </c>
      <c r="AK33" s="77" t="str">
        <f t="shared" si="21"/>
        <v/>
      </c>
      <c r="AL33" s="77" t="str">
        <f t="shared" si="22"/>
        <v/>
      </c>
      <c r="AM33" s="77" t="str">
        <f t="shared" si="23"/>
        <v/>
      </c>
      <c r="AN33" s="129"/>
      <c r="AS33" s="77"/>
      <c r="BC33"/>
      <c r="BF33" s="1"/>
    </row>
    <row r="34" spans="1:60" s="135" customFormat="1">
      <c r="A34" s="129"/>
      <c r="B34" s="129"/>
      <c r="C34" s="130"/>
      <c r="D34" s="129"/>
      <c r="E34" s="129"/>
      <c r="F34" s="129"/>
      <c r="G34" s="131"/>
      <c r="H34" s="129"/>
      <c r="I34" s="129"/>
      <c r="J34" s="129"/>
      <c r="K34" s="129"/>
      <c r="L34" s="129"/>
      <c r="M34" s="129"/>
      <c r="N34" s="129"/>
      <c r="O34" s="129"/>
      <c r="P34" s="129"/>
      <c r="Q34" s="129"/>
      <c r="R34" s="132"/>
      <c r="S34" s="133"/>
      <c r="T34" s="134"/>
      <c r="U34" s="134"/>
      <c r="V34" s="134"/>
      <c r="W34" s="134"/>
      <c r="X34" s="134"/>
      <c r="Y34" s="130" t="str">
        <f>IF(M34&lt;&gt;"","半角スペースを消してください","")</f>
        <v/>
      </c>
      <c r="Z34" s="130" t="str">
        <f>IF(P34="　","左端のスペースを消してください","")</f>
        <v/>
      </c>
      <c r="AA34" s="130" t="str">
        <f>IF(Q34="　","右端のスペースを消してください","")</f>
        <v/>
      </c>
      <c r="AB34" s="130" t="s">
        <v>364</v>
      </c>
      <c r="AC34" s="130" t="s">
        <v>363</v>
      </c>
      <c r="AD34" s="130" t="s">
        <v>365</v>
      </c>
      <c r="AE34" s="130"/>
      <c r="AF34" s="130"/>
      <c r="AG34" s="132"/>
      <c r="AH34" s="132"/>
      <c r="AI34" s="132"/>
      <c r="AJ34" s="132"/>
      <c r="AK34" s="132"/>
      <c r="AL34" s="132"/>
      <c r="AM34" s="132"/>
      <c r="AN34" s="132"/>
      <c r="AS34" s="1"/>
      <c r="BE34" s="136"/>
      <c r="BF34" s="136"/>
      <c r="BG34" s="136"/>
    </row>
    <row r="35" spans="1:60" s="33" customFormat="1" ht="27.75" customHeight="1">
      <c r="A35" s="158" t="s">
        <v>44</v>
      </c>
      <c r="B35" s="158"/>
      <c r="C35" s="158"/>
      <c r="D35" s="158"/>
      <c r="E35" s="158"/>
      <c r="F35" s="158"/>
      <c r="G35" s="158"/>
      <c r="H35" s="158"/>
      <c r="I35" s="158"/>
      <c r="J35" s="158"/>
      <c r="K35" s="158"/>
      <c r="L35" s="158"/>
      <c r="M35" s="158"/>
      <c r="N35" s="158"/>
      <c r="O35" s="158"/>
      <c r="P35" s="158"/>
      <c r="Q35" s="1"/>
      <c r="S35"/>
      <c r="T35" s="79"/>
      <c r="U35" s="79"/>
      <c r="V35" s="78"/>
      <c r="W35" s="78"/>
      <c r="X35" s="78"/>
      <c r="Y35" s="78"/>
      <c r="Z35" s="2" t="s">
        <v>299</v>
      </c>
      <c r="AA35" s="2" t="s">
        <v>246</v>
      </c>
      <c r="AB35">
        <v>1</v>
      </c>
      <c r="AC35">
        <v>0</v>
      </c>
      <c r="AD35">
        <v>0</v>
      </c>
      <c r="AS35" s="135"/>
      <c r="BF35"/>
      <c r="BG35"/>
      <c r="BH35"/>
    </row>
    <row r="36" spans="1:60" s="33" customFormat="1">
      <c r="A36" s="1"/>
      <c r="B36" s="1"/>
      <c r="C36" s="77"/>
      <c r="D36" s="1"/>
      <c r="E36" s="1"/>
      <c r="F36" s="1"/>
      <c r="G36" s="64"/>
      <c r="H36" s="1"/>
      <c r="I36" s="1"/>
      <c r="J36" s="1"/>
      <c r="K36" s="1"/>
      <c r="L36" s="1"/>
      <c r="M36" s="1"/>
      <c r="N36" s="1"/>
      <c r="O36" s="1"/>
      <c r="P36" s="1"/>
      <c r="Q36" s="1"/>
      <c r="S36"/>
      <c r="T36" s="79"/>
      <c r="U36" s="79"/>
      <c r="V36" s="78"/>
      <c r="W36" s="78"/>
      <c r="X36" s="78"/>
      <c r="Y36" s="78"/>
      <c r="Z36" s="2" t="s">
        <v>300</v>
      </c>
      <c r="AA36" s="2" t="s">
        <v>247</v>
      </c>
      <c r="AB36">
        <v>2</v>
      </c>
      <c r="AC36">
        <v>0</v>
      </c>
      <c r="AD36">
        <v>0</v>
      </c>
      <c r="BF36"/>
      <c r="BG36"/>
      <c r="BH36"/>
    </row>
    <row r="37" spans="1:60" s="33" customFormat="1">
      <c r="A37" s="1"/>
      <c r="B37" s="1"/>
      <c r="C37" s="77"/>
      <c r="D37" s="1"/>
      <c r="E37" s="47"/>
      <c r="F37" s="47"/>
      <c r="G37" s="137"/>
      <c r="H37" s="47"/>
      <c r="I37" s="47"/>
      <c r="J37" s="47"/>
      <c r="K37" s="138"/>
      <c r="L37" s="138"/>
      <c r="M37" s="139"/>
      <c r="N37" s="139"/>
      <c r="O37" s="140"/>
      <c r="P37" s="64"/>
      <c r="Q37" s="1"/>
      <c r="S37"/>
      <c r="T37" s="79"/>
      <c r="U37" s="79"/>
      <c r="V37" s="78"/>
      <c r="W37" s="78"/>
      <c r="X37" s="78"/>
      <c r="Y37" s="78"/>
      <c r="Z37" s="2" t="s">
        <v>29</v>
      </c>
      <c r="AA37" s="2" t="s">
        <v>30</v>
      </c>
      <c r="AB37">
        <v>0</v>
      </c>
      <c r="AC37">
        <v>0</v>
      </c>
      <c r="AD37">
        <v>0</v>
      </c>
      <c r="BF37"/>
      <c r="BG37"/>
      <c r="BH37"/>
    </row>
    <row r="38" spans="1:60" s="33" customFormat="1" ht="19.5" customHeight="1">
      <c r="A38" s="1"/>
      <c r="B38" s="1"/>
      <c r="C38" s="77"/>
      <c r="D38" s="1"/>
      <c r="E38" s="47"/>
      <c r="F38" s="47"/>
      <c r="G38" s="137"/>
      <c r="H38" s="47"/>
      <c r="I38" s="47"/>
      <c r="J38" s="141"/>
      <c r="K38" s="169"/>
      <c r="L38" s="169"/>
      <c r="M38" s="169"/>
      <c r="N38" s="169"/>
      <c r="O38" s="169"/>
      <c r="P38" s="1"/>
      <c r="Q38" s="1"/>
      <c r="S38"/>
      <c r="T38"/>
      <c r="U38"/>
      <c r="V38" s="78"/>
      <c r="W38" s="78"/>
      <c r="X38" s="78"/>
      <c r="Y38" s="78"/>
      <c r="Z38" s="2" t="s">
        <v>302</v>
      </c>
      <c r="AA38" s="2" t="s">
        <v>248</v>
      </c>
      <c r="AB38">
        <v>0</v>
      </c>
      <c r="AC38">
        <v>0</v>
      </c>
      <c r="AD38">
        <v>0</v>
      </c>
      <c r="BF38"/>
      <c r="BG38"/>
      <c r="BH38"/>
    </row>
    <row r="39" spans="1:60" s="33" customFormat="1" ht="19.5" customHeight="1">
      <c r="A39" s="1"/>
      <c r="B39" s="1"/>
      <c r="C39" s="77"/>
      <c r="D39" s="1"/>
      <c r="E39" s="47"/>
      <c r="F39" s="47"/>
      <c r="G39" s="137"/>
      <c r="H39" s="47"/>
      <c r="I39" s="47"/>
      <c r="J39" s="141"/>
      <c r="K39" s="169"/>
      <c r="L39" s="169"/>
      <c r="M39" s="169"/>
      <c r="N39" s="169"/>
      <c r="O39" s="169"/>
      <c r="P39" s="1"/>
      <c r="Q39" s="1"/>
      <c r="S39"/>
      <c r="T39"/>
      <c r="U39"/>
      <c r="V39" s="78"/>
      <c r="W39" s="78"/>
      <c r="X39" s="78"/>
      <c r="Y39" s="78"/>
      <c r="Z39" s="2" t="s">
        <v>303</v>
      </c>
      <c r="AA39" s="2" t="s">
        <v>14</v>
      </c>
      <c r="AB39">
        <v>0</v>
      </c>
      <c r="AC39">
        <v>0</v>
      </c>
      <c r="AD39">
        <v>0</v>
      </c>
      <c r="BF39"/>
      <c r="BG39"/>
      <c r="BH39"/>
    </row>
    <row r="40" spans="1:60" s="33" customFormat="1" ht="17.25" customHeight="1">
      <c r="A40" s="1"/>
      <c r="B40" s="1"/>
      <c r="C40" s="77"/>
      <c r="D40" s="1"/>
      <c r="E40" s="47"/>
      <c r="F40" s="47"/>
      <c r="G40" s="137"/>
      <c r="H40" s="47"/>
      <c r="I40" s="47"/>
      <c r="J40" s="141"/>
      <c r="K40" s="168"/>
      <c r="L40" s="168"/>
      <c r="M40" s="168"/>
      <c r="N40" s="168"/>
      <c r="O40" s="138"/>
      <c r="P40" s="1"/>
      <c r="Q40" s="1"/>
      <c r="S40"/>
      <c r="T40"/>
      <c r="U40"/>
      <c r="V40" s="78"/>
      <c r="W40" s="78"/>
      <c r="X40" s="78"/>
      <c r="Y40" s="78"/>
      <c r="Z40" s="2" t="s">
        <v>304</v>
      </c>
      <c r="AA40" s="2" t="s">
        <v>249</v>
      </c>
      <c r="AB40">
        <v>1</v>
      </c>
      <c r="AC40">
        <v>0</v>
      </c>
      <c r="AD40">
        <v>0</v>
      </c>
      <c r="BF40"/>
      <c r="BG40"/>
      <c r="BH40"/>
    </row>
    <row r="41" spans="1:60" s="33" customFormat="1" ht="17.25" customHeight="1">
      <c r="A41" s="1"/>
      <c r="B41" s="1"/>
      <c r="C41" s="77"/>
      <c r="D41" s="1"/>
      <c r="E41" s="47"/>
      <c r="F41" s="47"/>
      <c r="G41" s="137"/>
      <c r="H41" s="47"/>
      <c r="I41" s="47"/>
      <c r="J41" s="141"/>
      <c r="K41" s="168"/>
      <c r="L41" s="168"/>
      <c r="M41" s="168"/>
      <c r="N41" s="168"/>
      <c r="O41" s="138"/>
      <c r="P41" s="1"/>
      <c r="Q41" s="1"/>
      <c r="S41"/>
      <c r="T41"/>
      <c r="U41"/>
      <c r="V41" s="78"/>
      <c r="W41" s="78"/>
      <c r="X41" s="78"/>
      <c r="Y41" s="78"/>
      <c r="Z41" s="2" t="s">
        <v>305</v>
      </c>
      <c r="AA41" s="2" t="s">
        <v>250</v>
      </c>
      <c r="AB41">
        <v>2</v>
      </c>
      <c r="AC41">
        <v>0</v>
      </c>
      <c r="AD41">
        <v>0</v>
      </c>
      <c r="BF41"/>
      <c r="BG41"/>
      <c r="BH41"/>
    </row>
    <row r="42" spans="1:60" s="33" customFormat="1" ht="17.25" customHeight="1">
      <c r="A42" s="1"/>
      <c r="B42" s="1"/>
      <c r="C42" s="77"/>
      <c r="D42" s="1"/>
      <c r="E42" s="47"/>
      <c r="F42" s="47"/>
      <c r="G42" s="137"/>
      <c r="H42" s="47"/>
      <c r="I42" s="47"/>
      <c r="J42" s="141"/>
      <c r="K42" s="168"/>
      <c r="L42" s="168"/>
      <c r="M42" s="168"/>
      <c r="N42" s="168"/>
      <c r="O42" s="168"/>
      <c r="P42" s="1"/>
      <c r="Q42" s="1"/>
      <c r="S42"/>
      <c r="T42"/>
      <c r="U42"/>
      <c r="V42" s="78"/>
      <c r="W42" s="78"/>
      <c r="X42" s="78"/>
      <c r="Y42" s="78"/>
      <c r="Z42" s="16" t="s">
        <v>306</v>
      </c>
      <c r="AA42" s="16" t="s">
        <v>15</v>
      </c>
      <c r="AB42">
        <v>0</v>
      </c>
      <c r="AC42">
        <v>0</v>
      </c>
      <c r="AD42">
        <v>0</v>
      </c>
      <c r="BF42"/>
      <c r="BG42"/>
      <c r="BH42"/>
    </row>
    <row r="43" spans="1:60" s="33" customFormat="1">
      <c r="A43" s="1"/>
      <c r="B43" s="1"/>
      <c r="C43" s="77"/>
      <c r="D43" s="1"/>
      <c r="E43" s="47"/>
      <c r="F43" s="47"/>
      <c r="G43" s="137"/>
      <c r="H43" s="47"/>
      <c r="I43" s="47"/>
      <c r="J43" s="47"/>
      <c r="K43" s="47"/>
      <c r="L43" s="47"/>
      <c r="M43" s="47"/>
      <c r="N43" s="47"/>
      <c r="O43" s="47"/>
      <c r="P43" s="1"/>
      <c r="Q43" s="1"/>
      <c r="S43"/>
      <c r="T43"/>
      <c r="U43"/>
      <c r="V43" s="78"/>
      <c r="W43" s="78"/>
      <c r="X43" s="78"/>
      <c r="Y43" s="78"/>
      <c r="Z43" s="17" t="s">
        <v>31</v>
      </c>
      <c r="AA43" s="17" t="s">
        <v>39</v>
      </c>
      <c r="AB43">
        <v>0</v>
      </c>
      <c r="AC43">
        <v>1</v>
      </c>
      <c r="AD43">
        <v>0</v>
      </c>
      <c r="BF43"/>
      <c r="BG43"/>
      <c r="BH43"/>
    </row>
    <row r="44" spans="1:60">
      <c r="E44" s="47"/>
      <c r="F44" s="47"/>
      <c r="G44" s="137"/>
      <c r="H44" s="47"/>
      <c r="I44" s="47"/>
      <c r="J44" s="47"/>
      <c r="K44" s="47"/>
      <c r="L44" s="47"/>
      <c r="M44" s="47"/>
      <c r="N44" s="47"/>
      <c r="O44" s="47"/>
      <c r="V44" s="79"/>
      <c r="W44" s="79"/>
      <c r="X44" s="79"/>
      <c r="Y44" s="79"/>
      <c r="Z44" s="18" t="s">
        <v>32</v>
      </c>
      <c r="AA44" s="17" t="s">
        <v>40</v>
      </c>
      <c r="AB44">
        <v>0</v>
      </c>
      <c r="AC44">
        <v>2</v>
      </c>
      <c r="AD44">
        <v>0</v>
      </c>
      <c r="AS44" s="33"/>
      <c r="BD44" s="1"/>
      <c r="BE44" s="1"/>
      <c r="BG44"/>
      <c r="BH44"/>
    </row>
    <row r="45" spans="1:60">
      <c r="E45" s="47"/>
      <c r="F45" s="47"/>
      <c r="G45" s="137"/>
      <c r="H45" s="47"/>
      <c r="I45" s="47"/>
      <c r="J45" s="47"/>
      <c r="K45" s="47"/>
      <c r="L45" s="47"/>
      <c r="M45" s="47"/>
      <c r="N45" s="47"/>
      <c r="O45" s="47"/>
      <c r="Q45" s="9"/>
      <c r="R45" s="9"/>
      <c r="V45" s="79"/>
      <c r="W45" s="79"/>
      <c r="X45" s="79"/>
      <c r="Y45" s="79"/>
      <c r="Z45" s="2" t="s">
        <v>3</v>
      </c>
      <c r="AA45" s="2" t="s">
        <v>33</v>
      </c>
      <c r="AB45">
        <v>0</v>
      </c>
      <c r="AC45">
        <v>0</v>
      </c>
      <c r="AD45">
        <v>1</v>
      </c>
      <c r="BD45" s="1"/>
      <c r="BE45" s="1"/>
      <c r="BG45"/>
      <c r="BH45"/>
    </row>
    <row r="46" spans="1:60">
      <c r="E46" s="47"/>
      <c r="F46" s="47"/>
      <c r="G46" s="137"/>
      <c r="H46" s="47"/>
      <c r="I46" s="47"/>
      <c r="J46" s="47"/>
      <c r="K46" s="47"/>
      <c r="L46" s="47"/>
      <c r="M46" s="47"/>
      <c r="N46" s="47"/>
      <c r="O46" s="47"/>
      <c r="Q46" s="9"/>
      <c r="R46" s="9"/>
      <c r="Y46"/>
      <c r="Z46" s="2" t="s">
        <v>308</v>
      </c>
      <c r="AA46" s="2" t="s">
        <v>251</v>
      </c>
      <c r="AB46">
        <v>0</v>
      </c>
      <c r="AC46">
        <v>0</v>
      </c>
      <c r="AD46">
        <v>1</v>
      </c>
      <c r="BD46" s="1"/>
      <c r="BE46" s="1"/>
      <c r="BG46"/>
      <c r="BH46"/>
    </row>
    <row r="47" spans="1:60">
      <c r="E47" s="47"/>
      <c r="F47" s="47"/>
      <c r="G47" s="137"/>
      <c r="H47" s="47"/>
      <c r="I47" s="47"/>
      <c r="J47" s="47"/>
      <c r="K47" s="47"/>
      <c r="L47" s="47"/>
      <c r="M47" s="47"/>
      <c r="N47" s="47"/>
      <c r="O47" s="47"/>
      <c r="Q47" s="9"/>
      <c r="R47" s="9"/>
      <c r="Y47"/>
      <c r="Z47" s="2" t="s">
        <v>309</v>
      </c>
      <c r="AA47" s="2" t="s">
        <v>34</v>
      </c>
      <c r="AB47">
        <v>0</v>
      </c>
      <c r="AC47">
        <v>0</v>
      </c>
      <c r="AD47">
        <v>1</v>
      </c>
      <c r="BD47" s="1"/>
      <c r="BE47" s="1"/>
      <c r="BG47"/>
      <c r="BH47"/>
    </row>
    <row r="48" spans="1:60">
      <c r="E48" s="47"/>
      <c r="F48" s="47"/>
      <c r="G48" s="137"/>
      <c r="H48" s="47"/>
      <c r="I48" s="47"/>
      <c r="J48" s="47"/>
      <c r="K48" s="47"/>
      <c r="L48" s="47"/>
      <c r="M48" s="47"/>
      <c r="N48" s="47"/>
      <c r="O48" s="47"/>
      <c r="Q48" s="9"/>
      <c r="R48" s="9"/>
      <c r="Y48"/>
      <c r="Z48" s="17" t="s">
        <v>35</v>
      </c>
      <c r="AA48" s="17" t="s">
        <v>37</v>
      </c>
      <c r="AB48">
        <v>0</v>
      </c>
      <c r="AC48">
        <v>1</v>
      </c>
      <c r="AD48">
        <v>1</v>
      </c>
      <c r="BD48" s="1"/>
      <c r="BE48" s="1"/>
      <c r="BG48"/>
      <c r="BH48"/>
    </row>
    <row r="49" spans="5:60">
      <c r="E49" s="47"/>
      <c r="F49" s="47"/>
      <c r="G49" s="137"/>
      <c r="H49" s="47"/>
      <c r="I49" s="47"/>
      <c r="J49" s="47"/>
      <c r="K49" s="47"/>
      <c r="L49" s="47"/>
      <c r="M49" s="47"/>
      <c r="N49" s="47"/>
      <c r="O49" s="47"/>
      <c r="Q49" s="9"/>
      <c r="R49" s="9"/>
      <c r="Y49"/>
      <c r="Z49" s="17" t="s">
        <v>36</v>
      </c>
      <c r="AA49" s="17" t="s">
        <v>38</v>
      </c>
      <c r="AB49">
        <v>0</v>
      </c>
      <c r="AC49">
        <v>2</v>
      </c>
      <c r="AD49">
        <v>1</v>
      </c>
      <c r="BD49" s="1"/>
      <c r="BE49" s="1"/>
      <c r="BG49"/>
      <c r="BH49"/>
    </row>
    <row r="50" spans="5:60">
      <c r="E50" s="47"/>
      <c r="F50" s="47"/>
      <c r="G50" s="137"/>
      <c r="H50" s="47"/>
      <c r="I50" s="47"/>
      <c r="J50" s="47"/>
      <c r="K50" s="47"/>
      <c r="L50" s="47"/>
      <c r="M50" s="47"/>
      <c r="N50" s="47"/>
      <c r="O50" s="47"/>
      <c r="Q50" s="9"/>
      <c r="R50" s="9"/>
      <c r="Y50"/>
      <c r="BD50" s="1"/>
      <c r="BG50"/>
    </row>
    <row r="51" spans="5:60">
      <c r="E51" s="47"/>
      <c r="F51" s="47"/>
      <c r="G51" s="137"/>
      <c r="H51" s="47"/>
      <c r="I51" s="47"/>
      <c r="J51" s="47"/>
      <c r="K51" s="47"/>
      <c r="L51" s="47"/>
      <c r="M51" s="47"/>
      <c r="N51" s="47"/>
      <c r="O51" s="47"/>
      <c r="Q51" s="9"/>
      <c r="R51" s="9"/>
    </row>
    <row r="52" spans="5:60">
      <c r="E52" s="47"/>
      <c r="F52" s="47"/>
      <c r="G52" s="137"/>
      <c r="H52" s="47"/>
      <c r="I52" s="142"/>
      <c r="J52" s="47"/>
      <c r="K52" s="142"/>
      <c r="L52" s="142"/>
      <c r="M52" s="142"/>
      <c r="N52" s="47"/>
      <c r="O52" s="47"/>
      <c r="Q52" s="9"/>
      <c r="R52" s="9"/>
    </row>
    <row r="53" spans="5:60">
      <c r="E53" s="47"/>
      <c r="F53" s="47"/>
      <c r="G53" s="137"/>
      <c r="H53" s="47"/>
      <c r="I53" s="142"/>
      <c r="J53" s="47"/>
      <c r="K53" s="142"/>
      <c r="L53" s="142"/>
      <c r="M53" s="142"/>
      <c r="N53" s="47"/>
      <c r="O53" s="47"/>
      <c r="Q53" s="9"/>
      <c r="R53" s="10"/>
    </row>
    <row r="54" spans="5:60">
      <c r="E54" s="47"/>
      <c r="F54" s="47"/>
      <c r="G54" s="137"/>
      <c r="H54" s="47"/>
      <c r="I54" s="142"/>
      <c r="J54" s="47"/>
      <c r="K54" s="142"/>
      <c r="L54" s="142"/>
      <c r="M54" s="142"/>
      <c r="N54" s="47"/>
      <c r="O54" s="47"/>
      <c r="Q54" s="9"/>
      <c r="R54" s="10"/>
    </row>
    <row r="55" spans="5:60">
      <c r="E55" s="47"/>
      <c r="F55" s="47"/>
      <c r="G55" s="137"/>
      <c r="H55" s="47"/>
      <c r="I55" s="142"/>
      <c r="J55" s="47"/>
      <c r="K55" s="142"/>
      <c r="L55" s="142"/>
      <c r="M55" s="142"/>
      <c r="N55" s="47"/>
      <c r="O55" s="47"/>
      <c r="Q55" s="9"/>
      <c r="R55" s="9"/>
    </row>
    <row r="56" spans="5:60">
      <c r="E56" s="47"/>
      <c r="F56" s="47"/>
      <c r="G56" s="137"/>
      <c r="H56" s="47"/>
      <c r="I56" s="142"/>
      <c r="J56" s="47"/>
      <c r="K56" s="142"/>
      <c r="L56" s="142"/>
      <c r="M56" s="142"/>
      <c r="N56" s="47"/>
      <c r="O56" s="47"/>
      <c r="Q56" s="9"/>
      <c r="R56" s="9"/>
    </row>
    <row r="57" spans="5:60">
      <c r="E57" s="47"/>
      <c r="F57" s="47"/>
      <c r="G57" s="137"/>
      <c r="H57" s="47"/>
      <c r="I57" s="142"/>
      <c r="J57" s="47"/>
      <c r="K57" s="142"/>
      <c r="L57" s="142"/>
      <c r="M57" s="142"/>
      <c r="N57" s="47"/>
      <c r="O57" s="47"/>
      <c r="Q57" s="9"/>
      <c r="R57" s="9"/>
    </row>
    <row r="58" spans="5:60">
      <c r="E58" s="47"/>
      <c r="F58" s="47"/>
      <c r="G58" s="137"/>
      <c r="H58" s="47"/>
      <c r="I58" s="142"/>
      <c r="J58" s="47"/>
      <c r="K58" s="142"/>
      <c r="L58" s="142"/>
      <c r="M58" s="142"/>
      <c r="N58" s="47"/>
      <c r="O58" s="47"/>
      <c r="Q58" s="9"/>
      <c r="R58" s="9"/>
    </row>
    <row r="59" spans="5:60">
      <c r="E59" s="47"/>
      <c r="F59" s="47"/>
      <c r="G59" s="137"/>
      <c r="H59" s="47"/>
      <c r="I59" s="142"/>
      <c r="J59" s="47"/>
      <c r="K59" s="142"/>
      <c r="L59" s="142"/>
      <c r="M59" s="142"/>
      <c r="N59" s="47"/>
      <c r="O59" s="47"/>
      <c r="Q59" s="9"/>
      <c r="R59" s="9"/>
    </row>
    <row r="60" spans="5:60">
      <c r="E60" s="47"/>
      <c r="F60" s="47"/>
      <c r="G60" s="137"/>
      <c r="H60" s="47"/>
      <c r="I60" s="142"/>
      <c r="J60" s="47"/>
      <c r="K60" s="142"/>
      <c r="L60" s="142"/>
      <c r="M60" s="142"/>
      <c r="N60" s="47"/>
      <c r="O60" s="47"/>
      <c r="Q60" s="9"/>
      <c r="R60" s="9"/>
    </row>
    <row r="61" spans="5:60">
      <c r="E61" s="47"/>
      <c r="F61" s="47"/>
      <c r="G61" s="137"/>
      <c r="H61" s="47"/>
      <c r="I61" s="142"/>
      <c r="J61" s="47"/>
      <c r="K61" s="142"/>
      <c r="L61" s="142"/>
      <c r="M61" s="142"/>
      <c r="N61" s="47"/>
      <c r="O61" s="47"/>
      <c r="Q61" s="9"/>
      <c r="R61" s="9"/>
    </row>
    <row r="62" spans="5:60">
      <c r="E62" s="47"/>
      <c r="F62" s="47"/>
      <c r="G62" s="137"/>
      <c r="H62" s="47"/>
      <c r="I62" s="142"/>
      <c r="J62" s="47"/>
      <c r="K62" s="142"/>
      <c r="L62" s="142"/>
      <c r="M62" s="142"/>
      <c r="N62" s="47"/>
      <c r="O62" s="47"/>
      <c r="Q62" s="9"/>
      <c r="R62" s="9"/>
    </row>
    <row r="63" spans="5:60">
      <c r="E63" s="47"/>
      <c r="F63" s="47"/>
      <c r="G63" s="137"/>
      <c r="H63" s="47"/>
      <c r="I63" s="142"/>
      <c r="J63" s="47"/>
      <c r="K63" s="142"/>
      <c r="L63" s="142"/>
      <c r="M63" s="142"/>
      <c r="N63" s="47"/>
      <c r="O63" s="47"/>
      <c r="Q63" s="9"/>
      <c r="R63" s="10"/>
    </row>
    <row r="64" spans="5:60">
      <c r="E64" s="47"/>
      <c r="F64" s="47"/>
      <c r="G64" s="137"/>
      <c r="H64" s="47"/>
      <c r="I64" s="142"/>
      <c r="J64" s="47"/>
      <c r="K64" s="142"/>
      <c r="L64" s="142"/>
      <c r="M64" s="142"/>
      <c r="N64" s="47"/>
      <c r="O64" s="47"/>
      <c r="Q64" s="9"/>
      <c r="R64" s="10"/>
    </row>
    <row r="65" spans="5:18">
      <c r="E65" s="47"/>
      <c r="F65" s="47"/>
      <c r="G65" s="137"/>
      <c r="H65" s="47"/>
      <c r="I65" s="142"/>
      <c r="J65" s="47"/>
      <c r="K65" s="47"/>
      <c r="L65" s="47"/>
      <c r="M65" s="47"/>
      <c r="N65" s="47"/>
      <c r="O65" s="47"/>
      <c r="Q65" s="9"/>
      <c r="R65" s="10"/>
    </row>
    <row r="66" spans="5:18">
      <c r="E66" s="47"/>
      <c r="F66" s="47"/>
      <c r="G66" s="137"/>
      <c r="H66" s="47"/>
      <c r="I66" s="142"/>
      <c r="J66" s="47"/>
      <c r="K66" s="47"/>
      <c r="L66" s="47"/>
      <c r="M66" s="47"/>
      <c r="N66" s="47"/>
      <c r="O66" s="47"/>
      <c r="Q66" s="9"/>
      <c r="R66" s="13"/>
    </row>
    <row r="67" spans="5:18">
      <c r="E67" s="47"/>
      <c r="F67" s="47"/>
      <c r="G67" s="137"/>
      <c r="H67" s="47"/>
      <c r="I67" s="142"/>
      <c r="J67" s="47"/>
      <c r="K67" s="47"/>
      <c r="L67" s="47"/>
      <c r="M67" s="47"/>
      <c r="N67" s="47"/>
      <c r="O67" s="47"/>
      <c r="Q67" s="14"/>
      <c r="R67" s="13"/>
    </row>
    <row r="68" spans="5:18">
      <c r="E68" s="47"/>
      <c r="F68" s="47"/>
      <c r="G68" s="137"/>
      <c r="H68" s="47"/>
      <c r="I68" s="142"/>
      <c r="J68" s="47"/>
      <c r="K68" s="47"/>
      <c r="L68" s="47"/>
      <c r="M68" s="47"/>
      <c r="N68" s="47"/>
      <c r="O68" s="47"/>
      <c r="Q68" s="9"/>
      <c r="R68" s="10"/>
    </row>
    <row r="69" spans="5:18">
      <c r="E69" s="47"/>
      <c r="F69" s="47"/>
      <c r="G69" s="137"/>
      <c r="H69" s="47"/>
      <c r="I69" s="142"/>
      <c r="J69" s="47"/>
      <c r="K69" s="47"/>
      <c r="L69" s="47"/>
      <c r="M69" s="47"/>
      <c r="N69" s="47"/>
      <c r="O69" s="47"/>
      <c r="Q69" s="9"/>
      <c r="R69" s="10"/>
    </row>
    <row r="70" spans="5:18">
      <c r="E70" s="47"/>
      <c r="F70" s="47"/>
      <c r="G70" s="137"/>
      <c r="H70" s="47"/>
      <c r="I70" s="142"/>
      <c r="J70" s="47"/>
      <c r="K70" s="47"/>
      <c r="L70" s="47"/>
      <c r="M70" s="47"/>
      <c r="N70" s="47"/>
      <c r="O70" s="47"/>
      <c r="Q70" s="9"/>
      <c r="R70" s="9"/>
    </row>
    <row r="71" spans="5:18">
      <c r="E71" s="47"/>
      <c r="F71" s="47"/>
      <c r="G71" s="137"/>
      <c r="H71" s="47"/>
      <c r="I71" s="47"/>
      <c r="J71" s="47"/>
      <c r="K71" s="47"/>
      <c r="L71" s="47"/>
      <c r="M71" s="47"/>
      <c r="N71" s="47"/>
      <c r="O71" s="47"/>
      <c r="Q71" s="9"/>
      <c r="R71" s="9"/>
    </row>
  </sheetData>
  <sheetProtection algorithmName="SHA-512" hashValue="N6cMzDQ46OJSqDJHc0Be4T0n1AV0vn5pCgaUqCvLjSYp+mtafWO/UF4tmZMEoFKtSlxYVkedxTL8XrJqbu7Tlg==" saltValue="qTb8kDViw53PU+p31PvE0w==" spinCount="100000" sheet="1"/>
  <mergeCells count="6">
    <mergeCell ref="A35:P35"/>
    <mergeCell ref="K42:O42"/>
    <mergeCell ref="K41:N41"/>
    <mergeCell ref="K40:N40"/>
    <mergeCell ref="K39:O39"/>
    <mergeCell ref="K38:O38"/>
  </mergeCells>
  <phoneticPr fontId="2"/>
  <dataValidations xWindow="321" yWindow="245" count="7">
    <dataValidation imeMode="off" allowBlank="1" showInputMessage="1" showErrorMessage="1" sqref="BF26:BF33 Q34:R71 Z35:AA46 R3:R33 Y3:Y34 AU17:BB33 AO29:AQ33 AF33:AM33 Z4:AM32 BG25:BS33 BC2:BO24 Z3:AN3 AN4:AN33 AU3:AX16 AR13:AR33 AG2:AX2 Z33:AE34 AF34 A2:AE2 AS30:AS34 AT29:AT33"/>
    <dataValidation type="textLength" imeMode="off" allowBlank="1" showInputMessage="1" showErrorMessage="1" errorTitle="ＤＢコードの入力エラー" error="ＤＢコードは９桁です。_x000a_(枝番なしは６桁)" prompt="ここは_x000a_記入不要" sqref="A4:A33">
      <formula1>6</formula1>
      <formula2>9</formula2>
    </dataValidation>
    <dataValidation type="textLength" imeMode="off" allowBlank="1" showInputMessage="1" showErrorMessage="1" errorTitle="ＤＢコードの入力エラー" error="ＤＢコードは９桁です。_x000a_(枝番なしは６桁)" prompt="ここは_x000a_入力不要" sqref="A3">
      <formula1>6</formula1>
      <formula2>9</formula2>
    </dataValidation>
    <dataValidation allowBlank="1" showInputMessage="1" showErrorMessage="1" prompt="確認等で，連絡をする場合があります" sqref="K42:O42"/>
    <dataValidation imeMode="hiragana" allowBlank="1" showInputMessage="1" showErrorMessage="1" prompt="「性」と「名」の間は，全角スペース_x000a_(下記の例のように，全角５・６マスで入力)_x000a__x000a_名前は，_x000a_岡山○太郎_x000a_岡山○○太_x000a_岡○○太郎_x000a_岡○○○山_x000a_岡山朝日太郎_x000a_などのように入力（○は全角スペース）" sqref="B3:K33"/>
    <dataValidation imeMode="off" allowBlank="1" showInputMessage="1" showErrorMessage="1" prompt="トラック種目　　 　→　　７桁_x000a_フィールド種目　　→　　５桁_x000a__x000a_で入力" sqref="L3:Q33"/>
    <dataValidation allowBlank="1" showInputMessage="1" showErrorMessage="1" sqref="AR6:AR8"/>
  </dataValidations>
  <printOptions horizontalCentered="1"/>
  <pageMargins left="0.62992125984251968" right="0.47244094488188981" top="0.19685039370078741" bottom="0.19685039370078741" header="0.39370078740157483" footer="0.35433070866141736"/>
  <pageSetup paperSize="9" scale="85"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入力上の注意</vt:lpstr>
      <vt:lpstr>入力用シート</vt:lpstr>
      <vt:lpstr>提出前にここを確認してください</vt:lpstr>
      <vt:lpstr>学校コード</vt:lpstr>
      <vt:lpstr>種目コード</vt:lpstr>
      <vt:lpstr>計算用</vt:lpstr>
      <vt:lpstr>計算用!Print_Area</vt:lpstr>
      <vt:lpstr>入力用シート!Print_Area</vt:lpstr>
      <vt:lpstr>計算用!Print_Titles</vt:lpstr>
      <vt:lpstr>入力用シート!Print_Titles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申込み一覧表ver.4（種目コード５桁版）</dc:title>
  <dc:creator>川井章弘</dc:creator>
  <dc:description>2001/7/6更新</dc:description>
  <cp:lastModifiedBy>CHU</cp:lastModifiedBy>
  <cp:lastPrinted>2020-08-26T11:54:25Z</cp:lastPrinted>
  <dcterms:created xsi:type="dcterms:W3CDTF">1999-05-20T01:54:59Z</dcterms:created>
  <dcterms:modified xsi:type="dcterms:W3CDTF">2020-08-27T08:47:14Z</dcterms:modified>
</cp:coreProperties>
</file>